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pich\Dropbox\web\risksavers.com\www\"/>
    </mc:Choice>
  </mc:AlternateContent>
  <xr:revisionPtr revIDLastSave="0" documentId="8_{45094670-D0A7-4829-B147-1F9BEC700AFD}" xr6:coauthVersionLast="47" xr6:coauthVersionMax="47" xr10:uidLastSave="{00000000-0000-0000-0000-000000000000}"/>
  <bookViews>
    <workbookView xWindow="26640" yWindow="1590" windowWidth="23685" windowHeight="10965" xr2:uid="{00000000-000D-0000-FFFF-FFFF00000000}"/>
  </bookViews>
  <sheets>
    <sheet name="Calculator" sheetId="1" r:id="rId1"/>
    <sheet name="Max Indemnity by Period" sheetId="3" r:id="rId2"/>
    <sheet name="Discount Rates" sheetId="2" r:id="rId3"/>
    <sheet name="520  Week Date" sheetId="4" r:id="rId4"/>
  </sheets>
  <definedNames>
    <definedName name="_xlnm.Print_Area" localSheetId="0">Calculator!$C$1:$N$15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4" l="1"/>
  <c r="E6" i="4"/>
  <c r="E3" i="4"/>
  <c r="E2" i="4"/>
  <c r="B1" i="4"/>
  <c r="B4" i="4"/>
  <c r="D1" i="1"/>
  <c r="E8" i="4" l="1"/>
  <c r="E9" i="4" s="1"/>
  <c r="E4" i="4"/>
  <c r="E5" i="4" s="1"/>
  <c r="B5" i="4"/>
  <c r="A1" i="1" s="1"/>
  <c r="D2" i="1"/>
  <c r="D16" i="1" l="1"/>
  <c r="D10" i="1"/>
  <c r="A16" i="1" s="1"/>
  <c r="E10" i="4"/>
  <c r="I11" i="1" s="1"/>
  <c r="D5" i="1" s="1"/>
  <c r="D6" i="1" s="1"/>
  <c r="G11" i="1"/>
  <c r="I14" i="1" s="1"/>
  <c r="G14" i="1"/>
  <c r="G15" i="1" l="1"/>
  <c r="D3" i="1"/>
  <c r="G12" i="1"/>
  <c r="G10" i="1"/>
  <c r="G3" i="1" l="1"/>
  <c r="I10" i="1"/>
  <c r="B16" i="1" l="1"/>
  <c r="I12" i="1" s="1"/>
  <c r="F10" i="1" l="1"/>
  <c r="J10" i="1" l="1"/>
  <c r="I15" i="1" s="1"/>
  <c r="H10" i="1" l="1"/>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I13" i="1"/>
  <c r="D12" i="1" l="1"/>
  <c r="D13" i="1"/>
  <c r="D9" i="1"/>
  <c r="D4" i="1"/>
  <c r="I3" i="1"/>
  <c r="J3" i="1" s="1"/>
  <c r="G4" i="1"/>
  <c r="I4" i="1" s="1"/>
  <c r="G5" i="1"/>
  <c r="I5" i="1" s="1"/>
  <c r="G6" i="1"/>
  <c r="I6" i="1" s="1"/>
  <c r="G7" i="1"/>
  <c r="I7" i="1" s="1"/>
  <c r="G8" i="1"/>
  <c r="I8" i="1" s="1"/>
  <c r="G9" i="1"/>
  <c r="I9" i="1" s="1"/>
  <c r="J9" i="1" s="1"/>
  <c r="D14" i="1" l="1"/>
  <c r="D15" i="1" s="1"/>
  <c r="D7" i="1"/>
  <c r="L3" i="1" s="1"/>
  <c r="H3" i="1"/>
  <c r="K3" i="1"/>
  <c r="H9" i="1"/>
  <c r="J8" i="1"/>
  <c r="H5" i="1"/>
  <c r="J5" i="1"/>
  <c r="H7" i="1"/>
  <c r="J7" i="1"/>
  <c r="H4" i="1"/>
  <c r="J4" i="1"/>
  <c r="M4" i="1" s="1"/>
  <c r="J6" i="1"/>
  <c r="H6" i="1"/>
  <c r="H8" i="1"/>
  <c r="L7" i="1" l="1"/>
  <c r="L5" i="1"/>
  <c r="M6" i="1"/>
  <c r="K6" i="1"/>
  <c r="L6" i="1"/>
  <c r="K9" i="1"/>
  <c r="M9" i="1"/>
  <c r="M8" i="1"/>
  <c r="K8" i="1"/>
  <c r="L8" i="1"/>
  <c r="K5" i="1"/>
  <c r="M5" i="1"/>
  <c r="M3" i="1"/>
  <c r="N3" i="1" s="1"/>
  <c r="M7" i="1"/>
  <c r="K7" i="1"/>
  <c r="L9" i="1"/>
  <c r="L4" i="1"/>
  <c r="K4" i="1"/>
  <c r="N4" i="1" s="1"/>
  <c r="L10" i="1"/>
  <c r="M10" i="1"/>
  <c r="G13" i="1" s="1"/>
  <c r="K10" i="1"/>
  <c r="N10" i="1" l="1"/>
  <c r="N6" i="1"/>
  <c r="N9" i="1"/>
  <c r="N8" i="1"/>
  <c r="N7" i="1"/>
  <c r="N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GWK</author>
    <author>Gary Kern</author>
  </authors>
  <commentList>
    <comment ref="A1" authorId="0" shapeId="0" xr:uid="{125EE89A-DCBA-45BD-B6DD-B4D8F0C431AC}">
      <text>
        <r>
          <rPr>
            <b/>
            <sz val="9"/>
            <color indexed="81"/>
            <rFont val="Tahoma"/>
            <family val="2"/>
          </rPr>
          <t>GWK:</t>
        </r>
        <r>
          <rPr>
            <sz val="9"/>
            <color indexed="81"/>
            <rFont val="Tahoma"/>
            <family val="2"/>
          </rPr>
          <t xml:space="preserve">
520 Weeks Ends 
</t>
        </r>
      </text>
    </comment>
    <comment ref="B1" authorId="1" shapeId="0" xr:uid="{4CD93430-5090-4E6A-A57B-6D5A826CF13D}">
      <text>
        <r>
          <rPr>
            <b/>
            <sz val="9"/>
            <color indexed="81"/>
            <rFont val="Tahoma"/>
            <family val="2"/>
          </rPr>
          <t>Gary Kern:</t>
        </r>
        <r>
          <rPr>
            <sz val="9"/>
            <color indexed="81"/>
            <rFont val="Tahoma"/>
            <family val="2"/>
          </rPr>
          <t xml:space="preserve">
Red data emtru fields</t>
        </r>
      </text>
    </comment>
    <comment ref="N1" authorId="1" shapeId="0" xr:uid="{4A0EAB38-B5FA-49E1-AAFF-76F22833E234}">
      <text>
        <r>
          <rPr>
            <b/>
            <sz val="9"/>
            <color indexed="81"/>
            <rFont val="Tahoma"/>
            <family val="2"/>
          </rPr>
          <t>Gary Kern:</t>
        </r>
        <r>
          <rPr>
            <sz val="9"/>
            <color indexed="81"/>
            <rFont val="Tahoma"/>
            <family val="2"/>
          </rPr>
          <t xml:space="preserve">
Allow you to enter your ID and the date you prepared the worksheet
</t>
        </r>
      </text>
    </comment>
    <comment ref="B2" authorId="1" shapeId="0" xr:uid="{5F1813F0-56CF-4877-A56B-62972F3A92B5}">
      <text>
        <r>
          <rPr>
            <b/>
            <sz val="9"/>
            <color indexed="81"/>
            <rFont val="Tahoma"/>
            <family val="2"/>
          </rPr>
          <t>Gary Kern:</t>
        </r>
        <r>
          <rPr>
            <sz val="9"/>
            <color indexed="81"/>
            <rFont val="Tahoma"/>
            <family val="2"/>
          </rPr>
          <t xml:space="preserve">
Name of Injured Worker
</t>
        </r>
      </text>
    </comment>
    <comment ref="D2" authorId="1" shapeId="0" xr:uid="{EF41854E-630C-4DA0-9590-95383042474A}">
      <text>
        <r>
          <rPr>
            <b/>
            <sz val="9"/>
            <color indexed="81"/>
            <rFont val="Tahoma"/>
            <family val="2"/>
          </rPr>
          <t>Gary Kern:</t>
        </r>
        <r>
          <rPr>
            <sz val="9"/>
            <color indexed="81"/>
            <rFont val="Tahoma"/>
            <family val="2"/>
          </rPr>
          <t xml:space="preserve">
Enter Date of the alleged Loss
</t>
        </r>
      </text>
    </comment>
    <comment ref="H2" authorId="1" shapeId="0" xr:uid="{497FB8AA-9693-4453-BF63-CE7B325F0498}">
      <text>
        <r>
          <rPr>
            <b/>
            <sz val="9"/>
            <color indexed="81"/>
            <rFont val="Tahoma"/>
            <family val="2"/>
          </rPr>
          <t>Gary Kern:</t>
        </r>
        <r>
          <rPr>
            <sz val="9"/>
            <color indexed="81"/>
            <rFont val="Tahoma"/>
            <family val="2"/>
          </rPr>
          <t xml:space="preserve">
If the hourly rate is less than 7.25 / hour (the min wage rate) you can calculate the number of hour a week the injury workers would have to work by dividing Earning capasity by 7.25.  
For example: if hourly rate is 5.60 then by dividing 223.80 (40*5.60) by 7.25 you wold get 30.8. In other words 7.25 is a minumin hourly rate and in order to earn 223.80 the injured workers would have to work 30.8 hours a week. Suggesting that IW can not work full time 40 hour work week.   </t>
        </r>
      </text>
    </comment>
    <comment ref="M2" authorId="1" shapeId="0" xr:uid="{77F2F098-35BF-488D-8CDB-13FA320D6E75}">
      <text>
        <r>
          <rPr>
            <b/>
            <sz val="9"/>
            <color indexed="81"/>
            <rFont val="Tahoma"/>
            <family val="2"/>
          </rPr>
          <t>Gary Kern:</t>
        </r>
        <r>
          <rPr>
            <sz val="9"/>
            <color indexed="81"/>
            <rFont val="Tahoma"/>
            <family val="2"/>
          </rPr>
          <t xml:space="preserve">
for this column the calculator uses the unpaid SIF retention x the Weekly SEB payment.
The SIF Upaid at the SEB rate can be entered into the SEB/SIF retention box to get actual 104 week retention based on the payment of indemnity benefits at the TTD rate.  </t>
        </r>
      </text>
    </comment>
    <comment ref="B3" authorId="1" shapeId="0" xr:uid="{4369C44F-5E9A-4DE9-AF15-038FCCDEBA3B}">
      <text>
        <r>
          <rPr>
            <b/>
            <sz val="9"/>
            <color indexed="81"/>
            <rFont val="Tahoma"/>
            <family val="2"/>
          </rPr>
          <t>Gary Kern:</t>
        </r>
        <r>
          <rPr>
            <sz val="9"/>
            <color indexed="81"/>
            <rFont val="Tahoma"/>
            <family val="2"/>
          </rPr>
          <t xml:space="preserve">
Date of Incident
</t>
        </r>
      </text>
    </comment>
    <comment ref="D3" authorId="1" shapeId="0" xr:uid="{9FB15AA8-97EE-4772-992A-2FA165B7577C}">
      <text>
        <r>
          <rPr>
            <b/>
            <sz val="9"/>
            <color indexed="81"/>
            <rFont val="Tahoma"/>
            <family val="2"/>
          </rPr>
          <t>Gary Kern:</t>
        </r>
        <r>
          <rPr>
            <sz val="9"/>
            <color indexed="81"/>
            <rFont val="Tahoma"/>
            <family val="2"/>
          </rPr>
          <t xml:space="preserve">
Enter AWW</t>
        </r>
      </text>
    </comment>
    <comment ref="F3" authorId="1" shapeId="0" xr:uid="{06C18131-46CA-422E-A904-FDC1E20723AE}">
      <text>
        <r>
          <rPr>
            <b/>
            <sz val="9"/>
            <color indexed="81"/>
            <rFont val="Tahoma"/>
            <family val="2"/>
          </rPr>
          <t>Gary Kern:</t>
        </r>
        <r>
          <rPr>
            <sz val="9"/>
            <color indexed="81"/>
            <rFont val="Tahoma"/>
            <family val="2"/>
          </rPr>
          <t xml:space="preserve">
Miminum value of a SEB wage loss claim. 
If IW is able to earn 90% of their AWW then iw would not be owed any SEB benefit. </t>
        </r>
      </text>
    </comment>
    <comment ref="B4" authorId="1" shapeId="0" xr:uid="{5AEFEEDB-AD1B-4FA3-8C6E-12105545F3CA}">
      <text>
        <r>
          <rPr>
            <b/>
            <sz val="9"/>
            <color indexed="81"/>
            <rFont val="Tahoma"/>
            <family val="2"/>
          </rPr>
          <t>Gary Kern:</t>
        </r>
        <r>
          <rPr>
            <sz val="9"/>
            <color indexed="81"/>
            <rFont val="Tahoma"/>
            <family val="2"/>
          </rPr>
          <t xml:space="preserve">
Average weekly Wage</t>
        </r>
      </text>
    </comment>
    <comment ref="C4" authorId="1" shapeId="0" xr:uid="{489DB492-88E2-417D-AA5C-6068E17C0ADD}">
      <text>
        <r>
          <rPr>
            <b/>
            <sz val="9"/>
            <color indexed="81"/>
            <rFont val="Tahoma"/>
            <family val="2"/>
          </rPr>
          <t>Gary Kern:</t>
        </r>
        <r>
          <rPr>
            <sz val="9"/>
            <color indexed="81"/>
            <rFont val="Tahoma"/>
            <family val="2"/>
          </rPr>
          <t xml:space="preserve">
This calculator assumes at an Injury workers with functioinal 
work limintations will not work more than a 40 hour week week.  
If their AWW included OT pay then the worksheet divides the AWW by 40 to calculate an hourly rate for the AWW.  </t>
        </r>
      </text>
    </comment>
    <comment ref="B5" authorId="1" shapeId="0" xr:uid="{75F1533C-E45C-47D7-82DF-A82B09169A39}">
      <text>
        <r>
          <rPr>
            <b/>
            <sz val="9"/>
            <color indexed="81"/>
            <rFont val="Tahoma"/>
            <family val="2"/>
          </rPr>
          <t>Gary Kern:</t>
        </r>
        <r>
          <rPr>
            <sz val="9"/>
            <color indexed="81"/>
            <rFont val="Tahoma"/>
            <family val="2"/>
          </rPr>
          <t xml:space="preserve">
Date indemnity benefits started
</t>
        </r>
      </text>
    </comment>
    <comment ref="B6" authorId="1" shapeId="0" xr:uid="{F1B7E12A-09B5-4C5B-B56B-A1931D40DDFF}">
      <text>
        <r>
          <rPr>
            <b/>
            <sz val="9"/>
            <color indexed="81"/>
            <rFont val="Tahoma"/>
            <family val="2"/>
          </rPr>
          <t>Gary Kern:</t>
        </r>
        <r>
          <rPr>
            <sz val="9"/>
            <color indexed="81"/>
            <rFont val="Tahoma"/>
            <family val="2"/>
          </rPr>
          <t xml:space="preserve">
Date of Last Indemnity payment
</t>
        </r>
      </text>
    </comment>
    <comment ref="B7" authorId="1" shapeId="0" xr:uid="{D082F7BD-77C9-4889-896B-BC3C8570CE59}">
      <text>
        <r>
          <rPr>
            <b/>
            <sz val="9"/>
            <color indexed="81"/>
            <rFont val="Tahoma"/>
            <family val="2"/>
          </rPr>
          <t>Gary Kern:</t>
        </r>
        <r>
          <rPr>
            <sz val="9"/>
            <color indexed="81"/>
            <rFont val="Tahoma"/>
            <family val="2"/>
          </rPr>
          <t xml:space="preserve">
Date SEB benefits started</t>
        </r>
      </text>
    </comment>
    <comment ref="C7" authorId="1" shapeId="0" xr:uid="{92C82F29-B548-4046-9638-FA0DC7DC65A9}">
      <text>
        <r>
          <rPr>
            <b/>
            <sz val="9"/>
            <color indexed="81"/>
            <rFont val="Tahoma"/>
            <family val="2"/>
          </rPr>
          <t>Gary Kern:</t>
        </r>
        <r>
          <rPr>
            <sz val="9"/>
            <color indexed="81"/>
            <rFont val="Tahoma"/>
            <family val="2"/>
          </rPr>
          <t xml:space="preserve">
We use the 8% discounted rate in this calculation in order to show statutory minumun value. The other party may use a different discount rate but knowing this floor gives the user the ability to see the dollar difference between the statutory low and the alternate value.  
Is the 8% a valid discounted rate.  The normal argument I hear is that one cannot get an 8% return on an investement.  That may be true today but the wage loss number is based on today's estimated wage loss and is being projected years into the future.  If the person return to work - they may have another injury, or they find a job paying more then is being projected?  The future is not knowable but the legeslature has not elected to lower this discounted value to reflect current investement returns. 
I assume that a person returning to work is going, over time, to earn more that is reflected by the current estimated wage loss.  A normal annual wge increase should be close to 2%.  This can be confirmed by looking the annual increases in LA WC AWW.  </t>
        </r>
      </text>
    </comment>
    <comment ref="B8" authorId="1" shapeId="0" xr:uid="{6FB45A79-056D-47B2-BC20-6F23D8486BA1}">
      <text>
        <r>
          <rPr>
            <b/>
            <sz val="9"/>
            <color indexed="81"/>
            <rFont val="Tahoma"/>
            <family val="2"/>
          </rPr>
          <t>Gary Kern:</t>
        </r>
        <r>
          <rPr>
            <sz val="9"/>
            <color indexed="81"/>
            <rFont val="Tahoma"/>
            <family val="2"/>
          </rPr>
          <t xml:space="preserve">
As of date is used to cacluate SEB weeks paid when SEB statis is set to 1.</t>
        </r>
      </text>
    </comment>
    <comment ref="B9" authorId="1" shapeId="0" xr:uid="{7C8B8F8B-8E82-4AAB-93AB-3AE936515EFD}">
      <text>
        <r>
          <rPr>
            <b/>
            <sz val="9"/>
            <color indexed="81"/>
            <rFont val="Tahoma"/>
            <family val="2"/>
          </rPr>
          <t>Gary Kern:</t>
        </r>
        <r>
          <rPr>
            <sz val="9"/>
            <color indexed="81"/>
            <rFont val="Tahoma"/>
            <family val="2"/>
          </rPr>
          <t xml:space="preserve">
SEB benefits started = 1
.SEB benefits not started = 0</t>
        </r>
      </text>
    </comment>
    <comment ref="B10" authorId="1" shapeId="0" xr:uid="{8B9839D9-DA4E-4EA4-A229-66609A151CC1}">
      <text>
        <r>
          <rPr>
            <b/>
            <sz val="9"/>
            <color indexed="81"/>
            <rFont val="Tahoma"/>
            <family val="2"/>
          </rPr>
          <t>Gary Kern:</t>
        </r>
        <r>
          <rPr>
            <sz val="9"/>
            <color indexed="81"/>
            <rFont val="Tahoma"/>
            <family val="2"/>
          </rPr>
          <t xml:space="preserve">
Earning capasity to be used in E10
</t>
        </r>
      </text>
    </comment>
    <comment ref="C10" authorId="1" shapeId="0" xr:uid="{B5CE3B37-9E05-407F-81F6-C75E168E89DF}">
      <text>
        <r>
          <rPr>
            <b/>
            <sz val="9"/>
            <color indexed="81"/>
            <rFont val="Tahoma"/>
            <family val="2"/>
          </rPr>
          <t>Gary Kern:</t>
        </r>
        <r>
          <rPr>
            <sz val="9"/>
            <color indexed="81"/>
            <rFont val="Tahoma"/>
            <family val="2"/>
          </rPr>
          <t xml:space="preserve">
Some AWW(s) will result in a benefit greater than the max indemnity benefits rate in effect at the time of the injury.  
The calculator uses the accident date to pull the max indemmnity rate for the date of injury. 
The calculator then uses max rate for the date of injury to calculator the future wage loss benefit base on an earning capasity.   </t>
        </r>
      </text>
    </comment>
    <comment ref="G10" authorId="1" shapeId="0" xr:uid="{978F761F-86F0-4DC4-8897-BD2DD65BF786}">
      <text>
        <r>
          <rPr>
            <b/>
            <sz val="9"/>
            <color indexed="81"/>
            <rFont val="Tahoma"/>
            <family val="2"/>
          </rPr>
          <t>Gary Kern:</t>
        </r>
        <r>
          <rPr>
            <sz val="9"/>
            <color indexed="81"/>
            <rFont val="Tahoma"/>
            <family val="2"/>
          </rPr>
          <t xml:space="preserve">
Earning Capasity used in M11
</t>
        </r>
      </text>
    </comment>
    <comment ref="A11" authorId="1" shapeId="0" xr:uid="{CB3AAECE-B78C-4A78-A15E-EC5B9E2FD907}">
      <text>
        <r>
          <rPr>
            <b/>
            <sz val="9"/>
            <color indexed="81"/>
            <rFont val="Tahoma"/>
            <family val="2"/>
          </rPr>
          <t>Gary Kern:</t>
        </r>
        <r>
          <rPr>
            <sz val="9"/>
            <color indexed="81"/>
            <rFont val="Tahoma"/>
            <family val="2"/>
          </rPr>
          <t xml:space="preserve">
Informational only - allows for comparision of actual paid vs. estimated paid.  </t>
        </r>
      </text>
    </comment>
    <comment ref="C11" authorId="1" shapeId="0" xr:uid="{FF0287B0-20A8-409C-8A29-AEE5DE7D62DF}">
      <text>
        <r>
          <rPr>
            <b/>
            <sz val="9"/>
            <color indexed="81"/>
            <rFont val="Tahoma"/>
            <family val="2"/>
          </rPr>
          <t>Gary Kern:</t>
        </r>
        <r>
          <rPr>
            <sz val="9"/>
            <color indexed="81"/>
            <rFont val="Tahoma"/>
            <family val="2"/>
          </rPr>
          <t xml:space="preserve">
If this is a potential SIF claim and you have paid less than 104 week this calculator will calculate your 104 retention based on your combined TTD and SEB payments.  If SEB payout is zero then calcuator uses TTD weeks owed. 
If you entered SEB value the calculator will use the SEB value. </t>
        </r>
      </text>
    </comment>
    <comment ref="G11" authorId="1" shapeId="0" xr:uid="{6A73DB3B-768C-4DCA-91D1-D90B1F856D4B}">
      <text>
        <r>
          <rPr>
            <b/>
            <sz val="9"/>
            <color indexed="81"/>
            <rFont val="Tahoma"/>
            <family val="2"/>
          </rPr>
          <t>Gary Kern:</t>
        </r>
        <r>
          <rPr>
            <sz val="9"/>
            <color indexed="81"/>
            <rFont val="Tahoma"/>
            <family val="2"/>
          </rPr>
          <t xml:space="preserve">
Date of First Indemnity Payment</t>
        </r>
      </text>
    </comment>
    <comment ref="H11" authorId="1" shapeId="0" xr:uid="{01B16DB6-9028-4F1A-A75D-65A473628CDA}">
      <text>
        <r>
          <rPr>
            <b/>
            <sz val="9"/>
            <color indexed="81"/>
            <rFont val="Tahoma"/>
            <family val="2"/>
          </rPr>
          <t xml:space="preserve">Gary Kern: 
</t>
        </r>
        <r>
          <rPr>
            <sz val="9"/>
            <color indexed="81"/>
            <rFont val="Tahoma"/>
            <family val="2"/>
          </rPr>
          <t xml:space="preserve">
Calculator substracts last payment date from first payment date + 1 then divides total by 7 to get weeks paid as of the Last payment date. 
</t>
        </r>
      </text>
    </comment>
    <comment ref="I11" authorId="0" shapeId="0" xr:uid="{533B28D3-EF69-421E-93E3-FF0CC4709882}">
      <text>
        <r>
          <rPr>
            <b/>
            <sz val="9"/>
            <color indexed="81"/>
            <rFont val="Tahoma"/>
            <family val="2"/>
          </rPr>
          <t>GWK:</t>
        </r>
        <r>
          <rPr>
            <sz val="9"/>
            <color indexed="81"/>
            <rFont val="Tahoma"/>
            <family val="2"/>
          </rPr>
          <t xml:space="preserve">
If calculator's SEB Status cell is set to 0  the work sheet show TTD paid, but if it is set to 1 the work sheet will show TTD+SEB paid thru as of date. </t>
        </r>
      </text>
    </comment>
    <comment ref="C12" authorId="1" shapeId="0" xr:uid="{D07A100F-77FF-4C81-A0D5-215922BD691D}">
      <text>
        <r>
          <rPr>
            <b/>
            <sz val="9"/>
            <color indexed="81"/>
            <rFont val="Tahoma"/>
            <family val="2"/>
          </rPr>
          <t>Gary Kern:</t>
        </r>
        <r>
          <rPr>
            <sz val="9"/>
            <color indexed="81"/>
            <rFont val="Tahoma"/>
            <family val="2"/>
          </rPr>
          <t xml:space="preserve">
Max retention is equeal to 104 weeks @ TTD rate. </t>
        </r>
      </text>
    </comment>
    <comment ref="F12" authorId="1" shapeId="0" xr:uid="{0BDF9AD7-C345-4D5D-B438-4C54F9DDAE79}">
      <text>
        <r>
          <rPr>
            <b/>
            <sz val="9"/>
            <color indexed="81"/>
            <rFont val="Tahoma"/>
            <family val="2"/>
          </rPr>
          <t>Gary Kern:</t>
        </r>
        <r>
          <rPr>
            <sz val="9"/>
            <color indexed="81"/>
            <rFont val="Tahoma"/>
            <family val="2"/>
          </rPr>
          <t xml:space="preserve">
If benefits were converted to SEB then date of conversion for TTD payments 
Reenter date of last payment for TTD and SEB then substract total at conversion date from SEB/TTD 
To calculate SEB paymentes and benefits sub TTD from SEB/TTD</t>
        </r>
      </text>
    </comment>
    <comment ref="G12" authorId="1" shapeId="0" xr:uid="{177C2EE4-0B5D-4E91-B839-B815D6201153}">
      <text>
        <r>
          <rPr>
            <b/>
            <sz val="9"/>
            <color indexed="81"/>
            <rFont val="Tahoma"/>
            <family val="2"/>
          </rPr>
          <t>Gary Kern:</t>
        </r>
        <r>
          <rPr>
            <sz val="9"/>
            <color indexed="81"/>
            <rFont val="Tahoma"/>
            <family val="2"/>
          </rPr>
          <t xml:space="preserve">
Date of Last Indemnity Payment
</t>
        </r>
      </text>
    </comment>
    <comment ref="C13" authorId="1" shapeId="0" xr:uid="{D18CD3DF-FE45-4E4A-8CB0-16DF5C1DAD39}">
      <text>
        <r>
          <rPr>
            <b/>
            <sz val="9"/>
            <color indexed="81"/>
            <rFont val="Tahoma"/>
            <family val="2"/>
          </rPr>
          <t>Gary Kern:
If TTD paid is less than 104 weeks that Paid x TTD Rate, else if TTD Paid is greater than 104 weeks, then 104 x TTD rate.</t>
        </r>
      </text>
    </comment>
    <comment ref="F13" authorId="1" shapeId="0" xr:uid="{A2584AA7-7A1B-41E7-A110-EBB8739C6EC1}">
      <text>
        <r>
          <rPr>
            <b/>
            <sz val="9"/>
            <color indexed="81"/>
            <rFont val="Tahoma"/>
            <family val="2"/>
          </rPr>
          <t>Gary Kern:</t>
        </r>
        <r>
          <rPr>
            <sz val="9"/>
            <color indexed="81"/>
            <rFont val="Tahoma"/>
            <family val="2"/>
          </rPr>
          <t xml:space="preserve">
The SEB retention is value found in K10.  This is a calcuated value based on SEB Rate x the weeks to be paid as show in B9.</t>
        </r>
      </text>
    </comment>
    <comment ref="C14" authorId="1" shapeId="0" xr:uid="{7217766B-5C69-4CD9-9285-BF74A459889F}">
      <text>
        <r>
          <rPr>
            <b/>
            <sz val="9"/>
            <color indexed="81"/>
            <rFont val="Tahoma"/>
            <family val="2"/>
          </rPr>
          <t>Gary Kern:</t>
        </r>
        <r>
          <rPr>
            <sz val="9"/>
            <color indexed="81"/>
            <rFont val="Tahoma"/>
            <family val="2"/>
          </rPr>
          <t xml:space="preserve">
If M8 = 1 then SEB payment at the TTD rate have started.  If less thanb 104 weeks have been paid at the TTD rate then the remaing retention weeks should be at the SEB rate selected at H10.
</t>
        </r>
      </text>
    </comment>
    <comment ref="F14" authorId="1" shapeId="0" xr:uid="{EF2F1211-3BCD-4C89-9B80-70CE0120759C}">
      <text>
        <r>
          <rPr>
            <b/>
            <sz val="9"/>
            <color indexed="81"/>
            <rFont val="Tahoma"/>
            <family val="2"/>
          </rPr>
          <t>Gary Kern:</t>
        </r>
        <r>
          <rPr>
            <sz val="9"/>
            <color indexed="81"/>
            <rFont val="Tahoma"/>
            <family val="2"/>
          </rPr>
          <t xml:space="preserve">
Date Converted to SEB</t>
        </r>
      </text>
    </comment>
    <comment ref="H14" authorId="1" shapeId="0" xr:uid="{1B122FFE-4AF5-4CB8-87E8-C6BBF261F408}">
      <text>
        <r>
          <rPr>
            <b/>
            <sz val="9"/>
            <color indexed="81"/>
            <rFont val="Tahoma"/>
            <family val="2"/>
          </rPr>
          <t>Gary Kern:</t>
        </r>
        <r>
          <rPr>
            <sz val="9"/>
            <color indexed="81"/>
            <rFont val="Tahoma"/>
            <family val="2"/>
          </rPr>
          <t xml:space="preserve">
Formula is (=(B6 [or B7] less E14)/7</t>
        </r>
      </text>
    </comment>
    <comment ref="F15" authorId="1" shapeId="0" xr:uid="{CF648965-B5BB-4197-86EF-4CA2B6A51F2A}">
      <text>
        <r>
          <rPr>
            <b/>
            <sz val="9"/>
            <color indexed="81"/>
            <rFont val="Tahoma"/>
            <family val="2"/>
          </rPr>
          <t>Gary Kern:</t>
        </r>
        <r>
          <rPr>
            <sz val="9"/>
            <color indexed="81"/>
            <rFont val="Tahoma"/>
            <family val="2"/>
          </rPr>
          <t xml:space="preserve">
Number of weeks between the SEB Start and Stop date. </t>
        </r>
      </text>
    </comment>
    <comment ref="H15" authorId="1" shapeId="0" xr:uid="{84323CC2-4AF5-4FC7-84A6-FC7A9DA01593}">
      <text>
        <r>
          <rPr>
            <b/>
            <sz val="9"/>
            <color indexed="81"/>
            <rFont val="Tahoma"/>
            <family val="2"/>
          </rPr>
          <t>Gary Kern:</t>
        </r>
        <r>
          <rPr>
            <sz val="9"/>
            <color indexed="81"/>
            <rFont val="Tahoma"/>
            <family val="2"/>
          </rPr>
          <t xml:space="preserve">
This number is calculated using SEB Weeks x the SEB value in H10.</t>
        </r>
      </text>
    </comment>
    <comment ref="A16" authorId="0" shapeId="0" xr:uid="{5AAA82AF-D692-4F69-9D63-DCA07B10B0E0}">
      <text>
        <r>
          <rPr>
            <b/>
            <sz val="9"/>
            <color indexed="81"/>
            <rFont val="Tahoma"/>
            <family val="2"/>
          </rPr>
          <t>GWK:</t>
        </r>
        <r>
          <rPr>
            <sz val="9"/>
            <color indexed="81"/>
            <rFont val="Tahoma"/>
            <family val="2"/>
          </rPr>
          <t xml:space="preserve">
AWW is grater than Max TTD for date of accident.</t>
        </r>
      </text>
    </comment>
  </commentList>
</comments>
</file>

<file path=xl/sharedStrings.xml><?xml version="1.0" encoding="utf-8"?>
<sst xmlns="http://schemas.openxmlformats.org/spreadsheetml/2006/main" count="66" uniqueCount="65">
  <si>
    <t>Weeks Paid</t>
  </si>
  <si>
    <t>Unpaid Weeks</t>
  </si>
  <si>
    <t>8% Discount</t>
  </si>
  <si>
    <t>Hourly Rate</t>
  </si>
  <si>
    <t xml:space="preserve">Average Weekly Wage </t>
  </si>
  <si>
    <t xml:space="preserve">SIF Retention (to be paid)  </t>
  </si>
  <si>
    <t>Weekly SEB Wage Loss</t>
  </si>
  <si>
    <t>Wkly SEB Payment</t>
  </si>
  <si>
    <t xml:space="preserve">SEB Pay Out Value </t>
  </si>
  <si>
    <t>SEB Lump Sum Value</t>
  </si>
  <si>
    <t>SIF Retention (weeks)</t>
  </si>
  <si>
    <r>
      <t>www.risksavers.com -</t>
    </r>
    <r>
      <rPr>
        <b/>
        <sz val="22"/>
        <color theme="1"/>
        <rFont val="Calibri"/>
        <family val="2"/>
        <scheme val="minor"/>
      </rPr>
      <t xml:space="preserve"> </t>
    </r>
    <r>
      <rPr>
        <b/>
        <sz val="22"/>
        <color theme="4" tint="-0.249977111117893"/>
        <rFont val="Calibri"/>
        <family val="2"/>
        <scheme val="minor"/>
      </rPr>
      <t>Risk</t>
    </r>
    <r>
      <rPr>
        <b/>
        <sz val="22"/>
        <color rgb="FFC00000"/>
        <rFont val="Calibri"/>
        <family val="2"/>
        <scheme val="minor"/>
      </rPr>
      <t>SAVER</t>
    </r>
    <r>
      <rPr>
        <b/>
        <sz val="16"/>
        <color theme="1"/>
        <rFont val="Calibri"/>
        <family val="2"/>
        <scheme val="minor"/>
      </rPr>
      <t xml:space="preserve"> LLC - by Gary W. Kern - 504-849-0539</t>
    </r>
  </si>
  <si>
    <t xml:space="preserve">Second Injury Fund Retention </t>
  </si>
  <si>
    <t>TTD Rate</t>
  </si>
  <si>
    <t xml:space="preserve">Max Comp Rate on Date of Injury </t>
  </si>
  <si>
    <t>WEEKS</t>
  </si>
  <si>
    <t>Discount Factor</t>
  </si>
  <si>
    <t>Accident Date</t>
  </si>
  <si>
    <t>Indemnity start date</t>
  </si>
  <si>
    <t>Hourly Rate (based on 40 hr Work Week)</t>
  </si>
  <si>
    <t>Earning Capacity</t>
  </si>
  <si>
    <t>Max SIF Retention</t>
  </si>
  <si>
    <t>TTD Paid</t>
  </si>
  <si>
    <t>SEB WEEK</t>
  </si>
  <si>
    <t>SEB Exposure</t>
  </si>
  <si>
    <t>Unpaid SEB Retention</t>
  </si>
  <si>
    <t>Estimated SEB Retention</t>
  </si>
  <si>
    <t>Estimated TTD Retention</t>
  </si>
  <si>
    <t>Total SEB Ind Retention</t>
  </si>
  <si>
    <t xml:space="preserve">Data </t>
  </si>
  <si>
    <t>AWW</t>
  </si>
  <si>
    <t>TTD Start</t>
  </si>
  <si>
    <t>SEB Start</t>
  </si>
  <si>
    <t>SEB Status</t>
  </si>
  <si>
    <t>TTD Stop</t>
  </si>
  <si>
    <t xml:space="preserve">This space to write hand notes… </t>
  </si>
  <si>
    <t>% of AWW</t>
  </si>
  <si>
    <t>SIF Recoverable</t>
  </si>
  <si>
    <t xml:space="preserve">Un-paid SIF Retensioin </t>
  </si>
  <si>
    <t>Date of Last TTD Payment</t>
  </si>
  <si>
    <t>SEB Start Date</t>
  </si>
  <si>
    <t>Last SEB Payment</t>
  </si>
  <si>
    <t>Paid to Date</t>
  </si>
  <si>
    <t>DOI</t>
  </si>
  <si>
    <t>CLAIMANT</t>
  </si>
  <si>
    <t>LCI</t>
  </si>
  <si>
    <t xml:space="preserve">MAX SEB </t>
  </si>
  <si>
    <t>Day/week</t>
  </si>
  <si>
    <t>Total Days</t>
  </si>
  <si>
    <t>Acc Date</t>
  </si>
  <si>
    <t>End Date</t>
  </si>
  <si>
    <t>As of DATE</t>
  </si>
  <si>
    <t xml:space="preserve">TTD &amp; SEB Wks Paid as of </t>
  </si>
  <si>
    <t>TTD Start Date</t>
  </si>
  <si>
    <t>TTD End  Date</t>
  </si>
  <si>
    <t>SEB End Date</t>
  </si>
  <si>
    <t xml:space="preserve">Paid </t>
  </si>
  <si>
    <t>Total SEB Days</t>
  </si>
  <si>
    <t>Total SEB Weeks</t>
  </si>
  <si>
    <t>Total TTD Days</t>
  </si>
  <si>
    <t>Total TTD Weeks</t>
  </si>
  <si>
    <t>Total Weeks Paid</t>
  </si>
  <si>
    <t>Geomar Hernandez</t>
  </si>
  <si>
    <t>Good through - Aug, 31, 2025</t>
  </si>
  <si>
    <t>GWK 1-16-2025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</si>
</sst>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m/d/yy;@"/>
    <numFmt numFmtId="165" formatCode="0.0000"/>
    <numFmt numFmtId="166" formatCode="0.0"/>
    <numFmt numFmtId="167" formatCode="mm/dd/yy;@"/>
  </numFmts>
  <fonts count="22" x14ac:knownFonts="1">
    <font>
      <sz val="12"/>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0"/>
      <color theme="1"/>
      <name val="Calibri"/>
      <family val="2"/>
      <scheme val="minor"/>
    </font>
    <font>
      <b/>
      <sz val="22"/>
      <color theme="1"/>
      <name val="Calibri"/>
      <family val="2"/>
      <scheme val="minor"/>
    </font>
    <font>
      <b/>
      <sz val="22"/>
      <color theme="4" tint="-0.249977111117893"/>
      <name val="Calibri"/>
      <family val="2"/>
      <scheme val="minor"/>
    </font>
    <font>
      <b/>
      <sz val="22"/>
      <color rgb="FFC00000"/>
      <name val="Calibri"/>
      <family val="2"/>
      <scheme val="minor"/>
    </font>
    <font>
      <sz val="12"/>
      <color rgb="FFFFFF00"/>
      <name val="Calibri"/>
      <family val="2"/>
      <scheme val="minor"/>
    </font>
    <font>
      <sz val="9"/>
      <color indexed="81"/>
      <name val="Tahoma"/>
      <family val="2"/>
    </font>
    <font>
      <b/>
      <sz val="9"/>
      <color indexed="81"/>
      <name val="Tahoma"/>
      <family val="2"/>
    </font>
    <font>
      <b/>
      <sz val="10"/>
      <color theme="1"/>
      <name val="Calibri"/>
      <family val="2"/>
      <scheme val="minor"/>
    </font>
    <font>
      <sz val="12"/>
      <color rgb="FFFF0000"/>
      <name val="Calibri"/>
      <family val="2"/>
      <scheme val="minor"/>
    </font>
    <font>
      <b/>
      <sz val="12"/>
      <color rgb="FFFF0000"/>
      <name val="Calibri"/>
      <family val="2"/>
      <scheme val="minor"/>
    </font>
    <font>
      <b/>
      <sz val="11"/>
      <color theme="1"/>
      <name val="Calibri"/>
      <family val="2"/>
      <scheme val="minor"/>
    </font>
    <font>
      <sz val="12"/>
      <color theme="0"/>
      <name val="Calibri"/>
      <family val="2"/>
      <scheme val="minor"/>
    </font>
    <font>
      <b/>
      <sz val="18"/>
      <color rgb="FFFF0000"/>
      <name val="Calibri"/>
      <family val="2"/>
      <scheme val="minor"/>
    </font>
    <font>
      <b/>
      <sz val="12"/>
      <name val="Calibri"/>
      <family val="2"/>
      <scheme val="minor"/>
    </font>
    <font>
      <sz val="12"/>
      <name val="Calibri"/>
      <family val="2"/>
      <scheme val="minor"/>
    </font>
    <font>
      <b/>
      <sz val="12"/>
      <color rgb="FFC00000"/>
      <name val="Calibri"/>
      <family val="2"/>
      <scheme val="minor"/>
    </font>
    <font>
      <b/>
      <sz val="14"/>
      <color rgb="FFC00000"/>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FF00"/>
        <bgColor indexed="64"/>
      </patternFill>
    </fill>
    <fill>
      <patternFill patternType="solid">
        <fgColor rgb="FF0070C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4">
    <xf numFmtId="0" fontId="0" fillId="0" borderId="0" xfId="0"/>
    <xf numFmtId="0" fontId="0" fillId="0" borderId="0" xfId="0" applyAlignment="1">
      <alignment horizontal="center"/>
    </xf>
    <xf numFmtId="44" fontId="1" fillId="2" borderId="1" xfId="1"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44" fontId="2" fillId="0" borderId="1" xfId="1" applyFont="1" applyBorder="1" applyAlignment="1" applyProtection="1">
      <alignment horizontal="center" vertical="center"/>
      <protection hidden="1"/>
    </xf>
    <xf numFmtId="44" fontId="2" fillId="0" borderId="1" xfId="0" applyNumberFormat="1" applyFont="1"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10" fontId="2" fillId="0" borderId="2" xfId="0" applyNumberFormat="1" applyFont="1" applyBorder="1" applyAlignment="1" applyProtection="1">
      <alignment horizontal="center" vertical="center"/>
      <protection hidden="1"/>
    </xf>
    <xf numFmtId="44" fontId="2" fillId="0" borderId="2" xfId="1" applyFont="1" applyBorder="1" applyAlignment="1" applyProtection="1">
      <alignment horizontal="center" vertical="center"/>
      <protection hidden="1"/>
    </xf>
    <xf numFmtId="44" fontId="2" fillId="0" borderId="2" xfId="0" applyNumberFormat="1" applyFont="1" applyBorder="1" applyAlignment="1" applyProtection="1">
      <alignment horizontal="center" vertical="center"/>
      <protection hidden="1"/>
    </xf>
    <xf numFmtId="9" fontId="2" fillId="2" borderId="1" xfId="0" applyNumberFormat="1" applyFont="1" applyFill="1" applyBorder="1" applyAlignment="1" applyProtection="1">
      <alignment horizontal="center" vertical="center"/>
      <protection hidden="1"/>
    </xf>
    <xf numFmtId="44" fontId="2" fillId="2" borderId="1" xfId="1" applyFont="1" applyFill="1" applyBorder="1" applyAlignment="1" applyProtection="1">
      <alignment horizontal="center" vertical="center"/>
      <protection hidden="1"/>
    </xf>
    <xf numFmtId="44" fontId="2" fillId="2" borderId="1" xfId="0" applyNumberFormat="1" applyFont="1" applyFill="1" applyBorder="1" applyAlignment="1" applyProtection="1">
      <alignment horizontal="center" vertical="center"/>
      <protection hidden="1"/>
    </xf>
    <xf numFmtId="44" fontId="2" fillId="2" borderId="2" xfId="0" applyNumberFormat="1" applyFont="1" applyFill="1" applyBorder="1" applyAlignment="1" applyProtection="1">
      <alignment horizontal="center" vertical="center"/>
      <protection hidden="1"/>
    </xf>
    <xf numFmtId="9" fontId="2" fillId="0" borderId="1" xfId="0" applyNumberFormat="1" applyFont="1" applyBorder="1" applyAlignment="1" applyProtection="1">
      <alignment horizontal="center" vertical="center"/>
      <protection hidden="1"/>
    </xf>
    <xf numFmtId="9" fontId="2" fillId="2" borderId="1" xfId="2" applyFont="1" applyFill="1" applyBorder="1" applyAlignment="1" applyProtection="1">
      <alignment horizontal="center" vertical="center"/>
      <protection hidden="1"/>
    </xf>
    <xf numFmtId="2" fontId="0" fillId="2" borderId="1" xfId="0" applyNumberFormat="1" applyFill="1" applyBorder="1" applyAlignment="1" applyProtection="1">
      <alignment horizontal="center" vertical="center"/>
      <protection hidden="1"/>
    </xf>
    <xf numFmtId="165" fontId="0" fillId="0" borderId="0" xfId="0" applyNumberFormat="1" applyAlignment="1">
      <alignment horizontal="center" wrapText="1"/>
    </xf>
    <xf numFmtId="165" fontId="0" fillId="0" borderId="0" xfId="1" applyNumberFormat="1" applyFont="1" applyAlignment="1">
      <alignment horizontal="center"/>
    </xf>
    <xf numFmtId="165" fontId="0" fillId="0" borderId="0" xfId="0" applyNumberFormat="1" applyAlignment="1">
      <alignment horizontal="center"/>
    </xf>
    <xf numFmtId="2" fontId="0" fillId="0" borderId="1" xfId="0" applyNumberFormat="1" applyBorder="1" applyAlignment="1" applyProtection="1">
      <alignment horizontal="center" vertical="center"/>
      <protection hidden="1"/>
    </xf>
    <xf numFmtId="0" fontId="0" fillId="0" borderId="2" xfId="0" applyBorder="1" applyAlignment="1" applyProtection="1">
      <alignment horizontal="center" vertical="center"/>
      <protection hidden="1"/>
    </xf>
    <xf numFmtId="2" fontId="2" fillId="0" borderId="13" xfId="0" applyNumberFormat="1" applyFont="1" applyBorder="1" applyAlignment="1" applyProtection="1">
      <alignment horizontal="center" vertical="center" readingOrder="1"/>
      <protection hidden="1"/>
    </xf>
    <xf numFmtId="15" fontId="0" fillId="0" borderId="0" xfId="0" applyNumberFormat="1"/>
    <xf numFmtId="14" fontId="0" fillId="0" borderId="0" xfId="0" applyNumberFormat="1"/>
    <xf numFmtId="44" fontId="2" fillId="4" borderId="7" xfId="1" applyFont="1" applyFill="1" applyBorder="1" applyAlignment="1" applyProtection="1">
      <alignment horizontal="center" vertical="center"/>
      <protection hidden="1"/>
    </xf>
    <xf numFmtId="0" fontId="3" fillId="0" borderId="6" xfId="0" applyFont="1" applyBorder="1" applyAlignment="1" applyProtection="1">
      <alignment horizontal="center" vertical="center" wrapText="1"/>
      <protection hidden="1"/>
    </xf>
    <xf numFmtId="44" fontId="15" fillId="0" borderId="1" xfId="0" applyNumberFormat="1" applyFont="1" applyBorder="1" applyAlignment="1" applyProtection="1">
      <alignment horizontal="center" vertical="center"/>
      <protection hidden="1"/>
    </xf>
    <xf numFmtId="44" fontId="15" fillId="2" borderId="1" xfId="0" applyNumberFormat="1" applyFont="1" applyFill="1" applyBorder="1" applyAlignment="1" applyProtection="1">
      <alignment horizontal="center" vertical="center"/>
      <protection hidden="1"/>
    </xf>
    <xf numFmtId="0" fontId="0" fillId="0" borderId="15" xfId="0" applyBorder="1" applyAlignment="1" applyProtection="1">
      <alignment horizontal="center" vertical="center" wrapText="1"/>
      <protection hidden="1"/>
    </xf>
    <xf numFmtId="0" fontId="0" fillId="2" borderId="16" xfId="0" applyFill="1" applyBorder="1" applyAlignment="1" applyProtection="1">
      <alignment horizontal="center" wrapText="1"/>
      <protection hidden="1"/>
    </xf>
    <xf numFmtId="0" fontId="0" fillId="0" borderId="16" xfId="0"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0" fillId="0" borderId="16" xfId="0" applyBorder="1" applyAlignment="1" applyProtection="1">
      <alignment horizontal="center" vertical="center"/>
      <protection hidden="1"/>
    </xf>
    <xf numFmtId="0" fontId="2" fillId="0" borderId="12" xfId="0" applyFont="1" applyBorder="1" applyAlignment="1" applyProtection="1">
      <alignment horizontal="center" vertical="center" wrapText="1" readingOrder="1"/>
      <protection hidden="1"/>
    </xf>
    <xf numFmtId="0" fontId="15" fillId="0" borderId="8" xfId="0" applyFont="1" applyBorder="1" applyAlignment="1" applyProtection="1">
      <alignment horizontal="center" vertical="center" wrapText="1" readingOrder="1"/>
      <protection hidden="1"/>
    </xf>
    <xf numFmtId="44" fontId="0" fillId="0" borderId="13" xfId="0" applyNumberFormat="1" applyBorder="1" applyAlignment="1" applyProtection="1">
      <alignment horizontal="center" vertical="center" readingOrder="1"/>
      <protection hidden="1"/>
    </xf>
    <xf numFmtId="0" fontId="0" fillId="0" borderId="1" xfId="0" applyBorder="1" applyAlignment="1" applyProtection="1">
      <alignment horizontal="center" vertical="center"/>
      <protection hidden="1"/>
    </xf>
    <xf numFmtId="44" fontId="2" fillId="4" borderId="2" xfId="0" applyNumberFormat="1" applyFont="1" applyFill="1" applyBorder="1" applyAlignment="1" applyProtection="1">
      <alignment horizontal="center" vertical="center"/>
      <protection hidden="1"/>
    </xf>
    <xf numFmtId="2" fontId="0" fillId="0" borderId="0" xfId="0" applyNumberFormat="1"/>
    <xf numFmtId="44" fontId="0" fillId="0" borderId="0" xfId="1" applyFont="1"/>
    <xf numFmtId="0" fontId="2" fillId="0" borderId="0" xfId="0" applyFont="1" applyAlignment="1">
      <alignment horizontal="center"/>
    </xf>
    <xf numFmtId="2" fontId="0" fillId="0" borderId="0" xfId="0" applyNumberFormat="1" applyAlignment="1">
      <alignment horizontal="center"/>
    </xf>
    <xf numFmtId="44" fontId="0" fillId="0" borderId="0" xfId="0" applyNumberFormat="1" applyAlignment="1">
      <alignment horizontal="center"/>
    </xf>
    <xf numFmtId="44" fontId="0" fillId="0" borderId="0" xfId="0" applyNumberFormat="1"/>
    <xf numFmtId="44" fontId="2" fillId="0" borderId="18" xfId="0" applyNumberFormat="1" applyFont="1" applyBorder="1" applyAlignment="1" applyProtection="1">
      <alignment horizontal="center" vertical="center"/>
      <protection hidden="1"/>
    </xf>
    <xf numFmtId="0" fontId="2" fillId="4" borderId="14" xfId="0" applyFont="1" applyFill="1" applyBorder="1" applyAlignment="1" applyProtection="1">
      <alignment horizontal="center" vertical="center" readingOrder="1"/>
      <protection hidden="1"/>
    </xf>
    <xf numFmtId="44" fontId="2" fillId="4" borderId="13" xfId="1" applyFont="1" applyFill="1" applyBorder="1" applyAlignment="1" applyProtection="1">
      <alignment horizontal="center" vertical="center" readingOrder="1"/>
      <protection hidden="1"/>
    </xf>
    <xf numFmtId="44" fontId="14" fillId="2" borderId="8" xfId="1" applyFont="1" applyFill="1" applyBorder="1" applyAlignment="1" applyProtection="1">
      <alignment horizontal="center" vertical="center"/>
      <protection hidden="1"/>
    </xf>
    <xf numFmtId="9" fontId="2" fillId="4" borderId="8" xfId="0" applyNumberFormat="1" applyFont="1" applyFill="1" applyBorder="1" applyAlignment="1" applyProtection="1">
      <alignment horizontal="center" vertical="center"/>
      <protection hidden="1"/>
    </xf>
    <xf numFmtId="44" fontId="2" fillId="4" borderId="8" xfId="0" applyNumberFormat="1" applyFont="1" applyFill="1" applyBorder="1" applyAlignment="1" applyProtection="1">
      <alignment horizontal="center" vertical="center"/>
      <protection hidden="1"/>
    </xf>
    <xf numFmtId="164" fontId="14" fillId="0" borderId="1" xfId="0" applyNumberFormat="1" applyFont="1" applyBorder="1" applyAlignment="1" applyProtection="1">
      <alignment horizontal="distributed" vertical="center" readingOrder="1"/>
      <protection hidden="1"/>
    </xf>
    <xf numFmtId="164" fontId="14" fillId="4" borderId="1" xfId="0" applyNumberFormat="1" applyFont="1" applyFill="1" applyBorder="1" applyAlignment="1" applyProtection="1">
      <alignment horizontal="distributed" vertical="center" readingOrder="1"/>
      <protection hidden="1"/>
    </xf>
    <xf numFmtId="44" fontId="2" fillId="0" borderId="8" xfId="1" applyFont="1" applyFill="1" applyBorder="1" applyAlignment="1" applyProtection="1">
      <alignment horizontal="center" vertical="center" readingOrder="1"/>
      <protection hidden="1"/>
    </xf>
    <xf numFmtId="0" fontId="2" fillId="0" borderId="14" xfId="0" applyFont="1" applyBorder="1" applyAlignment="1" applyProtection="1">
      <alignment horizontal="center" vertical="center"/>
      <protection hidden="1"/>
    </xf>
    <xf numFmtId="44" fontId="2" fillId="0" borderId="13" xfId="0" applyNumberFormat="1" applyFont="1" applyBorder="1" applyAlignment="1" applyProtection="1">
      <alignment horizontal="center" vertical="center"/>
      <protection hidden="1"/>
    </xf>
    <xf numFmtId="14" fontId="14" fillId="4" borderId="13" xfId="0" applyNumberFormat="1"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14" fontId="14" fillId="4" borderId="13" xfId="0" applyNumberFormat="1" applyFont="1" applyFill="1" applyBorder="1" applyAlignment="1" applyProtection="1">
      <alignment horizontal="center" vertical="center" readingOrder="1"/>
      <protection hidden="1"/>
    </xf>
    <xf numFmtId="0" fontId="16" fillId="6" borderId="11" xfId="0" applyFont="1" applyFill="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166" fontId="0" fillId="0" borderId="13" xfId="0" applyNumberForma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1" xfId="0" applyFont="1" applyBorder="1" applyAlignment="1">
      <alignment horizontal="center" vertical="center"/>
    </xf>
    <xf numFmtId="0" fontId="0" fillId="0" borderId="18" xfId="0" applyBorder="1" applyAlignment="1" applyProtection="1">
      <alignment horizontal="center" vertical="center" wrapText="1"/>
      <protection hidden="1"/>
    </xf>
    <xf numFmtId="44" fontId="2" fillId="2" borderId="14" xfId="0" applyNumberFormat="1" applyFont="1" applyFill="1" applyBorder="1" applyAlignment="1" applyProtection="1">
      <alignment horizontal="center" vertical="center"/>
      <protection hidden="1"/>
    </xf>
    <xf numFmtId="44" fontId="2" fillId="0" borderId="14" xfId="0" applyNumberFormat="1" applyFont="1" applyBorder="1" applyAlignment="1" applyProtection="1">
      <alignment horizontal="center" vertical="center"/>
      <protection hidden="1"/>
    </xf>
    <xf numFmtId="44" fontId="2" fillId="4" borderId="20" xfId="1" applyFont="1" applyFill="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44" fontId="2" fillId="4" borderId="19" xfId="0" applyNumberFormat="1" applyFont="1" applyFill="1" applyBorder="1" applyAlignment="1" applyProtection="1">
      <alignment horizontal="center" vertical="center"/>
      <protection hidden="1"/>
    </xf>
    <xf numFmtId="0" fontId="12" fillId="0" borderId="1" xfId="0" applyFont="1" applyBorder="1" applyAlignment="1" applyProtection="1">
      <alignment horizontal="center" vertical="center" wrapText="1" readingOrder="1"/>
      <protection hidden="1"/>
    </xf>
    <xf numFmtId="0" fontId="12" fillId="0" borderId="14" xfId="0" applyFont="1" applyBorder="1" applyAlignment="1" applyProtection="1">
      <alignment horizontal="center" vertical="center" wrapText="1" readingOrder="1"/>
      <protection hidden="1"/>
    </xf>
    <xf numFmtId="44" fontId="2" fillId="0" borderId="2" xfId="0" applyNumberFormat="1" applyFont="1" applyBorder="1" applyAlignment="1" applyProtection="1">
      <alignment horizontal="center" vertical="center" shrinkToFit="1"/>
      <protection hidden="1"/>
    </xf>
    <xf numFmtId="44" fontId="2" fillId="2" borderId="1" xfId="0" applyNumberFormat="1" applyFont="1" applyFill="1" applyBorder="1" applyAlignment="1" applyProtection="1">
      <alignment horizontal="center" vertical="center" shrinkToFit="1"/>
      <protection hidden="1"/>
    </xf>
    <xf numFmtId="44" fontId="2" fillId="0" borderId="1" xfId="0" applyNumberFormat="1" applyFont="1" applyBorder="1" applyAlignment="1" applyProtection="1">
      <alignment horizontal="center" vertical="center" shrinkToFit="1"/>
      <protection hidden="1"/>
    </xf>
    <xf numFmtId="44" fontId="15" fillId="0" borderId="1" xfId="0" applyNumberFormat="1" applyFont="1" applyBorder="1" applyAlignment="1" applyProtection="1">
      <alignment horizontal="center" vertical="center" shrinkToFit="1"/>
      <protection hidden="1"/>
    </xf>
    <xf numFmtId="44" fontId="15" fillId="2" borderId="1" xfId="0" applyNumberFormat="1" applyFont="1" applyFill="1" applyBorder="1" applyAlignment="1" applyProtection="1">
      <alignment horizontal="center" vertical="center" shrinkToFit="1"/>
      <protection hidden="1"/>
    </xf>
    <xf numFmtId="44" fontId="2" fillId="4" borderId="8" xfId="0" applyNumberFormat="1" applyFont="1" applyFill="1" applyBorder="1" applyAlignment="1" applyProtection="1">
      <alignment horizontal="center" vertical="center" shrinkToFit="1"/>
      <protection hidden="1"/>
    </xf>
    <xf numFmtId="0" fontId="14" fillId="3" borderId="21" xfId="0" applyFont="1" applyFill="1" applyBorder="1" applyAlignment="1" applyProtection="1">
      <alignment horizontal="center" vertical="center" shrinkToFit="1"/>
      <protection locked="0"/>
    </xf>
    <xf numFmtId="44" fontId="14" fillId="3" borderId="21" xfId="1" applyFont="1" applyFill="1" applyBorder="1" applyAlignment="1" applyProtection="1">
      <alignment horizontal="center" vertical="center" shrinkToFit="1"/>
      <protection locked="0"/>
    </xf>
    <xf numFmtId="14" fontId="14" fillId="3" borderId="21"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horizontal="center" vertical="center" wrapText="1" readingOrder="1"/>
      <protection hidden="1"/>
    </xf>
    <xf numFmtId="0" fontId="2" fillId="4" borderId="13" xfId="0" applyFont="1" applyFill="1" applyBorder="1" applyAlignment="1" applyProtection="1">
      <alignment horizontal="center" vertical="center" shrinkToFit="1"/>
      <protection hidden="1"/>
    </xf>
    <xf numFmtId="0" fontId="2" fillId="7" borderId="0" xfId="0" applyFont="1" applyFill="1" applyAlignment="1">
      <alignment horizontal="center"/>
    </xf>
    <xf numFmtId="0" fontId="0" fillId="7" borderId="0" xfId="0" applyFill="1"/>
    <xf numFmtId="14" fontId="2" fillId="7" borderId="0" xfId="0" applyNumberFormat="1" applyFont="1" applyFill="1" applyAlignment="1">
      <alignment horizontal="center"/>
    </xf>
    <xf numFmtId="44" fontId="19" fillId="0" borderId="1" xfId="1" applyFont="1" applyFill="1" applyBorder="1" applyProtection="1">
      <protection locked="0"/>
    </xf>
    <xf numFmtId="0" fontId="18" fillId="0" borderId="1" xfId="0" applyFont="1" applyBorder="1" applyAlignment="1">
      <alignment horizontal="center"/>
    </xf>
    <xf numFmtId="164" fontId="0" fillId="0" borderId="0" xfId="0" applyNumberFormat="1"/>
    <xf numFmtId="44" fontId="14" fillId="0" borderId="7" xfId="0" applyNumberFormat="1" applyFont="1" applyBorder="1" applyAlignment="1" applyProtection="1">
      <alignment horizontal="center" vertical="center"/>
      <protection hidden="1"/>
    </xf>
    <xf numFmtId="44" fontId="0" fillId="0" borderId="0" xfId="1" applyFont="1" applyAlignment="1">
      <alignment horizontal="center" vertical="center"/>
    </xf>
    <xf numFmtId="44" fontId="20" fillId="0" borderId="2" xfId="1" applyFont="1" applyFill="1" applyBorder="1" applyAlignment="1" applyProtection="1">
      <alignment horizontal="center" vertical="center"/>
      <protection hidden="1"/>
    </xf>
    <xf numFmtId="0" fontId="21" fillId="0" borderId="5" xfId="0" applyFont="1" applyBorder="1" applyAlignment="1" applyProtection="1">
      <alignment horizontal="center" vertical="center" wrapText="1"/>
      <protection hidden="1"/>
    </xf>
    <xf numFmtId="0" fontId="0" fillId="8" borderId="0" xfId="0" applyFill="1"/>
    <xf numFmtId="0" fontId="0" fillId="9" borderId="9" xfId="0" applyFill="1" applyBorder="1" applyProtection="1">
      <protection hidden="1"/>
    </xf>
    <xf numFmtId="0" fontId="0" fillId="9" borderId="0" xfId="0" applyFill="1" applyAlignment="1" applyProtection="1">
      <alignment horizontal="center" vertical="center"/>
      <protection hidden="1"/>
    </xf>
    <xf numFmtId="0" fontId="0" fillId="9" borderId="12" xfId="0" applyFill="1" applyBorder="1" applyProtection="1">
      <protection hidden="1"/>
    </xf>
    <xf numFmtId="0" fontId="17" fillId="0" borderId="0" xfId="0" applyFont="1" applyAlignment="1">
      <alignment horizontal="center" vertical="center"/>
    </xf>
    <xf numFmtId="0" fontId="20" fillId="0" borderId="13" xfId="0" applyFont="1" applyBorder="1" applyAlignment="1" applyProtection="1">
      <alignment horizontal="center" vertical="center" wrapText="1"/>
      <protection hidden="1"/>
    </xf>
    <xf numFmtId="0" fontId="13" fillId="5" borderId="1" xfId="0" applyFont="1" applyFill="1" applyBorder="1" applyAlignment="1" applyProtection="1">
      <alignment horizontal="center" wrapText="1"/>
      <protection locked="0"/>
    </xf>
    <xf numFmtId="14" fontId="20" fillId="0" borderId="0" xfId="0" applyNumberFormat="1" applyFont="1" applyAlignment="1">
      <alignment horizontal="center" vertical="center"/>
    </xf>
    <xf numFmtId="167" fontId="20" fillId="0" borderId="13" xfId="0" applyNumberFormat="1"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9" fillId="6" borderId="7" xfId="0" applyFont="1" applyFill="1" applyBorder="1" applyAlignment="1" applyProtection="1">
      <alignment horizontal="center" vertical="center"/>
      <protection hidden="1"/>
    </xf>
    <xf numFmtId="0" fontId="0" fillId="0" borderId="22" xfId="0" applyBorder="1" applyAlignment="1">
      <alignment vertical="top" wrapText="1" readingOrder="1"/>
    </xf>
    <xf numFmtId="0" fontId="0" fillId="0" borderId="9" xfId="0" applyBorder="1" applyAlignment="1">
      <alignment vertical="top" wrapText="1" readingOrder="1"/>
    </xf>
    <xf numFmtId="0" fontId="0" fillId="0" borderId="23" xfId="0" applyBorder="1" applyAlignment="1">
      <alignment vertical="top" wrapText="1" readingOrder="1"/>
    </xf>
    <xf numFmtId="0" fontId="0" fillId="0" borderId="17" xfId="0" applyBorder="1" applyAlignment="1">
      <alignment vertical="top" wrapText="1" readingOrder="1"/>
    </xf>
    <xf numFmtId="0" fontId="0" fillId="0" borderId="0" xfId="0" applyAlignment="1">
      <alignment vertical="top" wrapText="1" readingOrder="1"/>
    </xf>
    <xf numFmtId="0" fontId="0" fillId="0" borderId="10" xfId="0" applyBorder="1" applyAlignment="1">
      <alignment vertical="top" wrapText="1" readingOrder="1"/>
    </xf>
    <xf numFmtId="0" fontId="0" fillId="0" borderId="11" xfId="0" applyBorder="1" applyAlignment="1">
      <alignment vertical="top" wrapText="1" readingOrder="1"/>
    </xf>
    <xf numFmtId="0" fontId="0" fillId="0" borderId="12" xfId="0" applyBorder="1" applyAlignment="1">
      <alignment vertical="top" wrapText="1" readingOrder="1"/>
    </xf>
    <xf numFmtId="0" fontId="0" fillId="0" borderId="24" xfId="0" applyBorder="1" applyAlignment="1">
      <alignment vertical="top" wrapText="1" readingOrder="1"/>
    </xf>
  </cellXfs>
  <cellStyles count="3">
    <cellStyle name="Currency" xfId="1" builtinId="4"/>
    <cellStyle name="Normal" xfId="0" builtinId="0"/>
    <cellStyle name="Percent" xfId="2" builtinId="5"/>
  </cellStyles>
  <dxfs count="0"/>
  <tableStyles count="1" defaultTableStyle="TableStyleMedium2" defaultPivotStyle="PivotStyleLight16">
    <tableStyle name="MySqlDefault" pivot="0" table="0" count="0" xr9:uid="{79375A67-2BF1-43D9-B13C-42146277DA0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1"/>
  <sheetViews>
    <sheetView tabSelected="1" zoomScaleNormal="100" workbookViewId="0">
      <selection activeCell="G4" sqref="G4"/>
    </sheetView>
  </sheetViews>
  <sheetFormatPr defaultRowHeight="32.25" customHeight="1" x14ac:dyDescent="0.25"/>
  <cols>
    <col min="1" max="1" width="14.875" style="41" bestFit="1" customWidth="1"/>
    <col min="2" max="2" width="19.875" customWidth="1"/>
    <col min="3" max="3" width="28.125" customWidth="1"/>
    <col min="4" max="4" width="12.875" style="1" bestFit="1" customWidth="1"/>
    <col min="5" max="5" width="3.875" style="93" customWidth="1"/>
    <col min="6" max="6" width="11.125" style="1" bestFit="1" customWidth="1"/>
    <col min="7" max="7" width="15.5" bestFit="1" customWidth="1"/>
    <col min="8" max="8" width="12.125" bestFit="1" customWidth="1"/>
    <col min="9" max="9" width="13" bestFit="1" customWidth="1"/>
    <col min="10" max="10" width="14.375" customWidth="1"/>
    <col min="11" max="12" width="14.625" bestFit="1" customWidth="1"/>
    <col min="13" max="13" width="13.875" style="1" customWidth="1"/>
    <col min="14" max="14" width="14.375" customWidth="1"/>
  </cols>
  <sheetData>
    <row r="1" spans="1:14" ht="44.45" customHeight="1" thickBot="1" x14ac:dyDescent="0.3">
      <c r="A1" s="100">
        <f>'520  Week Date'!B5</f>
        <v>49249</v>
      </c>
      <c r="B1" s="97" t="s">
        <v>29</v>
      </c>
      <c r="C1" s="92" t="s">
        <v>63</v>
      </c>
      <c r="D1" s="98" t="str">
        <f>B2</f>
        <v>Geomar Hernandez</v>
      </c>
      <c r="E1" s="94"/>
      <c r="F1" s="102" t="s">
        <v>11</v>
      </c>
      <c r="G1" s="103"/>
      <c r="H1" s="103"/>
      <c r="I1" s="103"/>
      <c r="J1" s="103"/>
      <c r="K1" s="103"/>
      <c r="L1" s="103"/>
      <c r="M1" s="103"/>
      <c r="N1" s="99" t="s">
        <v>64</v>
      </c>
    </row>
    <row r="2" spans="1:14" thickBot="1" x14ac:dyDescent="0.3">
      <c r="A2" s="62" t="s">
        <v>44</v>
      </c>
      <c r="B2" s="78" t="s">
        <v>62</v>
      </c>
      <c r="C2" s="26" t="s">
        <v>17</v>
      </c>
      <c r="D2" s="101">
        <f>B3</f>
        <v>45609</v>
      </c>
      <c r="E2" s="94"/>
      <c r="F2" s="6" t="s">
        <v>36</v>
      </c>
      <c r="G2" s="21" t="s">
        <v>20</v>
      </c>
      <c r="H2" s="21" t="s">
        <v>3</v>
      </c>
      <c r="I2" s="6" t="s">
        <v>6</v>
      </c>
      <c r="J2" s="6" t="s">
        <v>7</v>
      </c>
      <c r="K2" s="6" t="s">
        <v>8</v>
      </c>
      <c r="L2" s="6" t="s">
        <v>9</v>
      </c>
      <c r="M2" s="64" t="s">
        <v>38</v>
      </c>
      <c r="N2" s="68" t="s">
        <v>37</v>
      </c>
    </row>
    <row r="3" spans="1:14" ht="46.15" customHeight="1" thickBot="1" x14ac:dyDescent="0.3">
      <c r="A3" s="63" t="s">
        <v>43</v>
      </c>
      <c r="B3" s="80">
        <v>45609</v>
      </c>
      <c r="C3" s="29" t="s">
        <v>4</v>
      </c>
      <c r="D3" s="91">
        <f>B4</f>
        <v>1147.5</v>
      </c>
      <c r="E3" s="94"/>
      <c r="F3" s="7">
        <v>0.89900000000000002</v>
      </c>
      <c r="G3" s="8">
        <f>F3*D3</f>
        <v>1031.6025</v>
      </c>
      <c r="H3" s="9">
        <f>G3/40</f>
        <v>25.790062499999998</v>
      </c>
      <c r="I3" s="9">
        <f>D$3-G3</f>
        <v>115.89750000000004</v>
      </c>
      <c r="J3" s="9">
        <f>IF(I3&gt;D$10,D$10,I3*0.6667)</f>
        <v>77.268863250000024</v>
      </c>
      <c r="K3" s="72">
        <f t="shared" ref="K3:K10" si="0">J3*D$6</f>
        <v>36139.751182928587</v>
      </c>
      <c r="L3" s="5">
        <f t="shared" ref="L3:L10" si="1">J3*D$7</f>
        <v>25726.62165776956</v>
      </c>
      <c r="M3" s="45">
        <f t="shared" ref="M3:M10" si="2">J3*D$9</f>
        <v>3995.9040709285728</v>
      </c>
      <c r="N3" s="5">
        <f>K3-M3</f>
        <v>32143.847112000014</v>
      </c>
    </row>
    <row r="4" spans="1:14" ht="46.15" customHeight="1" thickBot="1" x14ac:dyDescent="0.3">
      <c r="A4" s="63" t="s">
        <v>30</v>
      </c>
      <c r="B4" s="79">
        <v>1147.5</v>
      </c>
      <c r="C4" s="30" t="s">
        <v>19</v>
      </c>
      <c r="D4" s="2">
        <f>D3/40</f>
        <v>28.6875</v>
      </c>
      <c r="E4" s="94"/>
      <c r="F4" s="10">
        <v>0.8</v>
      </c>
      <c r="G4" s="11">
        <f t="shared" ref="G4:G9" si="3">D$3*F4</f>
        <v>918</v>
      </c>
      <c r="H4" s="12">
        <f t="shared" ref="H4:H9" si="4">G4/40</f>
        <v>22.95</v>
      </c>
      <c r="I4" s="13">
        <f t="shared" ref="I4:I10" si="5">D$3-G4</f>
        <v>229.5</v>
      </c>
      <c r="J4" s="13">
        <f t="shared" ref="J4:J9" si="6">IF(I4*0.6667&gt;D$10,D$10,I4*0.6667)</f>
        <v>153.00764999999998</v>
      </c>
      <c r="K4" s="73">
        <f t="shared" si="0"/>
        <v>71563.863728571421</v>
      </c>
      <c r="L4" s="12">
        <f t="shared" si="1"/>
        <v>50943.805262909998</v>
      </c>
      <c r="M4" s="65">
        <f t="shared" si="2"/>
        <v>7912.6813285714279</v>
      </c>
      <c r="N4" s="12">
        <f t="shared" ref="N4:N10" si="7">K4-M4</f>
        <v>63651.182399999991</v>
      </c>
    </row>
    <row r="5" spans="1:14" ht="46.15" customHeight="1" thickBot="1" x14ac:dyDescent="0.3">
      <c r="A5" s="63" t="s">
        <v>31</v>
      </c>
      <c r="B5" s="80">
        <v>45609</v>
      </c>
      <c r="C5" s="31" t="s">
        <v>0</v>
      </c>
      <c r="D5" s="20">
        <f>I11</f>
        <v>52.285714285714285</v>
      </c>
      <c r="E5" s="94"/>
      <c r="F5" s="14">
        <v>0.7</v>
      </c>
      <c r="G5" s="4">
        <f t="shared" si="3"/>
        <v>803.25</v>
      </c>
      <c r="H5" s="5">
        <f t="shared" si="4"/>
        <v>20.081250000000001</v>
      </c>
      <c r="I5" s="9">
        <f t="shared" si="5"/>
        <v>344.25</v>
      </c>
      <c r="J5" s="9">
        <f t="shared" si="6"/>
        <v>229.51147499999999</v>
      </c>
      <c r="K5" s="74">
        <f t="shared" si="0"/>
        <v>107345.79559285715</v>
      </c>
      <c r="L5" s="5">
        <f t="shared" si="1"/>
        <v>76415.707894364998</v>
      </c>
      <c r="M5" s="66">
        <f t="shared" si="2"/>
        <v>11869.021992857142</v>
      </c>
      <c r="N5" s="5">
        <f t="shared" si="7"/>
        <v>95476.7736</v>
      </c>
    </row>
    <row r="6" spans="1:14" ht="46.15" customHeight="1" thickBot="1" x14ac:dyDescent="0.3">
      <c r="A6" s="63" t="s">
        <v>34</v>
      </c>
      <c r="B6" s="80">
        <v>45974</v>
      </c>
      <c r="C6" s="32" t="s">
        <v>1</v>
      </c>
      <c r="D6" s="16">
        <f>520-D5</f>
        <v>467.71428571428572</v>
      </c>
      <c r="E6" s="94"/>
      <c r="F6" s="15">
        <v>0.6</v>
      </c>
      <c r="G6" s="11">
        <f t="shared" si="3"/>
        <v>688.5</v>
      </c>
      <c r="H6" s="12">
        <f>G6/40</f>
        <v>17.212499999999999</v>
      </c>
      <c r="I6" s="13">
        <f t="shared" si="5"/>
        <v>459</v>
      </c>
      <c r="J6" s="13">
        <f t="shared" si="6"/>
        <v>306.01529999999997</v>
      </c>
      <c r="K6" s="73">
        <f t="shared" si="0"/>
        <v>143127.72745714284</v>
      </c>
      <c r="L6" s="12">
        <f t="shared" si="1"/>
        <v>101887.61052582</v>
      </c>
      <c r="M6" s="65">
        <f t="shared" si="2"/>
        <v>15825.362657142856</v>
      </c>
      <c r="N6" s="12">
        <f t="shared" si="7"/>
        <v>127302.36479999998</v>
      </c>
    </row>
    <row r="7" spans="1:14" ht="46.15" customHeight="1" thickBot="1" x14ac:dyDescent="0.3">
      <c r="A7" s="63" t="s">
        <v>32</v>
      </c>
      <c r="B7" s="80">
        <v>45975</v>
      </c>
      <c r="C7" s="31" t="s">
        <v>2</v>
      </c>
      <c r="D7" s="37">
        <f>LOOKUP(D6,'Discount Rates'!A2:B521)</f>
        <v>332.94940000000003</v>
      </c>
      <c r="E7" s="94"/>
      <c r="F7" s="14">
        <v>0.5</v>
      </c>
      <c r="G7" s="4">
        <f t="shared" si="3"/>
        <v>573.75</v>
      </c>
      <c r="H7" s="5">
        <f t="shared" si="4"/>
        <v>14.34375</v>
      </c>
      <c r="I7" s="9">
        <f t="shared" si="5"/>
        <v>573.75</v>
      </c>
      <c r="J7" s="9">
        <f t="shared" si="6"/>
        <v>382.51912499999997</v>
      </c>
      <c r="K7" s="75">
        <f t="shared" si="0"/>
        <v>178909.65932142857</v>
      </c>
      <c r="L7" s="27">
        <f t="shared" si="1"/>
        <v>127359.513157275</v>
      </c>
      <c r="M7" s="66">
        <f t="shared" si="2"/>
        <v>19781.703321428569</v>
      </c>
      <c r="N7" s="5">
        <f t="shared" si="7"/>
        <v>159127.95600000001</v>
      </c>
    </row>
    <row r="8" spans="1:14" ht="46.15" customHeight="1" thickBot="1" x14ac:dyDescent="0.3">
      <c r="A8" s="63" t="s">
        <v>51</v>
      </c>
      <c r="B8" s="80">
        <v>45975</v>
      </c>
      <c r="C8" s="32" t="s">
        <v>10</v>
      </c>
      <c r="D8" s="3">
        <v>104</v>
      </c>
      <c r="E8" s="94"/>
      <c r="F8" s="10">
        <v>0.4</v>
      </c>
      <c r="G8" s="11">
        <f t="shared" si="3"/>
        <v>459</v>
      </c>
      <c r="H8" s="12">
        <f t="shared" si="4"/>
        <v>11.475</v>
      </c>
      <c r="I8" s="13">
        <f t="shared" si="5"/>
        <v>688.5</v>
      </c>
      <c r="J8" s="13">
        <f t="shared" si="6"/>
        <v>459.02294999999998</v>
      </c>
      <c r="K8" s="76">
        <f t="shared" si="0"/>
        <v>214691.59118571429</v>
      </c>
      <c r="L8" s="28">
        <f t="shared" si="1"/>
        <v>152831.41578873</v>
      </c>
      <c r="M8" s="65">
        <f t="shared" si="2"/>
        <v>23738.043985714285</v>
      </c>
      <c r="N8" s="12">
        <f t="shared" si="7"/>
        <v>190953.5472</v>
      </c>
    </row>
    <row r="9" spans="1:14" ht="46.15" customHeight="1" thickBot="1" x14ac:dyDescent="0.3">
      <c r="A9" s="63" t="s">
        <v>33</v>
      </c>
      <c r="B9" s="78">
        <v>0</v>
      </c>
      <c r="C9" s="31" t="s">
        <v>5</v>
      </c>
      <c r="D9" s="20">
        <f>IF(D5&gt;D8, 0,D8-D5)</f>
        <v>51.714285714285715</v>
      </c>
      <c r="E9" s="94"/>
      <c r="F9" s="14">
        <v>0.3</v>
      </c>
      <c r="G9" s="4">
        <f t="shared" si="3"/>
        <v>344.25</v>
      </c>
      <c r="H9" s="5">
        <f t="shared" si="4"/>
        <v>8.6062499999999993</v>
      </c>
      <c r="I9" s="9">
        <f t="shared" si="5"/>
        <v>803.25</v>
      </c>
      <c r="J9" s="9">
        <f t="shared" si="6"/>
        <v>535.52677499999993</v>
      </c>
      <c r="K9" s="75">
        <f t="shared" si="0"/>
        <v>250473.52304999996</v>
      </c>
      <c r="L9" s="27">
        <f t="shared" si="1"/>
        <v>178303.31842018498</v>
      </c>
      <c r="M9" s="66">
        <f t="shared" si="2"/>
        <v>27694.384649999996</v>
      </c>
      <c r="N9" s="5">
        <f t="shared" si="7"/>
        <v>222779.13839999997</v>
      </c>
    </row>
    <row r="10" spans="1:14" ht="46.15" customHeight="1" thickBot="1" x14ac:dyDescent="0.3">
      <c r="A10" s="63" t="s">
        <v>45</v>
      </c>
      <c r="B10" s="79">
        <v>700</v>
      </c>
      <c r="C10" s="32" t="s">
        <v>14</v>
      </c>
      <c r="D10" s="25">
        <f>LOOKUP(D2,'Max Indemnity by Period'!A1:B25,'Max Indemnity by Period'!C1:C25)</f>
        <v>845</v>
      </c>
      <c r="E10" s="94"/>
      <c r="F10" s="49">
        <f>G10/D3</f>
        <v>0.61002178649237471</v>
      </c>
      <c r="G10" s="48">
        <f>B10</f>
        <v>700</v>
      </c>
      <c r="H10" s="50">
        <f>G10/40</f>
        <v>17.5</v>
      </c>
      <c r="I10" s="38">
        <f t="shared" si="5"/>
        <v>447.5</v>
      </c>
      <c r="J10" s="69">
        <f>IF(F10&gt;0.9,0,IF(I10*0.6667&gt;D$10,D$10,I10*0.6667))</f>
        <v>298.34825000000001</v>
      </c>
      <c r="K10" s="77">
        <f t="shared" si="0"/>
        <v>139541.73864285715</v>
      </c>
      <c r="L10" s="50">
        <f t="shared" si="1"/>
        <v>99334.870828550003</v>
      </c>
      <c r="M10" s="67">
        <f t="shared" si="2"/>
        <v>15428.866642857143</v>
      </c>
      <c r="N10" s="50">
        <f t="shared" si="7"/>
        <v>124112.872</v>
      </c>
    </row>
    <row r="11" spans="1:14" ht="46.15" customHeight="1" thickBot="1" x14ac:dyDescent="0.3">
      <c r="A11" s="87" t="s">
        <v>42</v>
      </c>
      <c r="B11" s="86"/>
      <c r="C11" s="104" t="s">
        <v>12</v>
      </c>
      <c r="D11" s="104"/>
      <c r="E11" s="94"/>
      <c r="F11" s="70" t="s">
        <v>18</v>
      </c>
      <c r="G11" s="51">
        <f>B5</f>
        <v>45609</v>
      </c>
      <c r="H11" s="71" t="s">
        <v>52</v>
      </c>
      <c r="I11" s="22">
        <f>IF(B9&lt;1,('520  Week Date'!E5),('520  Week Date'!E10))</f>
        <v>52.285714285714285</v>
      </c>
      <c r="J11" s="105" t="s">
        <v>35</v>
      </c>
      <c r="K11" s="106"/>
      <c r="L11" s="106"/>
      <c r="M11" s="106"/>
      <c r="N11" s="107"/>
    </row>
    <row r="12" spans="1:14" ht="46.15" customHeight="1" thickBot="1" x14ac:dyDescent="0.3">
      <c r="A12" s="85"/>
      <c r="B12" s="84"/>
      <c r="C12" s="33" t="s">
        <v>21</v>
      </c>
      <c r="D12" s="4">
        <f ca="1">D8*I12</f>
        <v>79599.78</v>
      </c>
      <c r="E12" s="94"/>
      <c r="F12" s="81" t="s">
        <v>39</v>
      </c>
      <c r="G12" s="52">
        <f>B6</f>
        <v>45974</v>
      </c>
      <c r="H12" s="46" t="s">
        <v>13</v>
      </c>
      <c r="I12" s="47">
        <f ca="1">IF(A16=B16,B4*0.667,0)</f>
        <v>765.38250000000005</v>
      </c>
      <c r="J12" s="108"/>
      <c r="K12" s="109"/>
      <c r="L12" s="109"/>
      <c r="M12" s="109"/>
      <c r="N12" s="110"/>
    </row>
    <row r="13" spans="1:14" ht="46.15" customHeight="1" thickBot="1" x14ac:dyDescent="0.3">
      <c r="A13" s="85"/>
      <c r="B13" s="84"/>
      <c r="C13" s="33" t="s">
        <v>27</v>
      </c>
      <c r="D13" s="4">
        <f ca="1">IF(D5&gt;D8,D8*I12,D5*I12)</f>
        <v>40018.570714285714</v>
      </c>
      <c r="E13" s="95"/>
      <c r="F13" s="35" t="s">
        <v>25</v>
      </c>
      <c r="G13" s="53">
        <f>M10</f>
        <v>15428.866642857143</v>
      </c>
      <c r="H13" s="54" t="s">
        <v>22</v>
      </c>
      <c r="I13" s="55">
        <f ca="1">$I12*$D5</f>
        <v>40018.570714285714</v>
      </c>
      <c r="J13" s="108"/>
      <c r="K13" s="109"/>
      <c r="L13" s="109"/>
      <c r="M13" s="109"/>
      <c r="N13" s="110"/>
    </row>
    <row r="14" spans="1:14" ht="46.15" customHeight="1" thickBot="1" x14ac:dyDescent="0.3">
      <c r="A14" s="83"/>
      <c r="B14" s="84"/>
      <c r="C14" s="33" t="s">
        <v>26</v>
      </c>
      <c r="D14" s="5">
        <f ca="1">IF(B9=1,D9*J10,D12-D13)</f>
        <v>39581.209285714285</v>
      </c>
      <c r="E14" s="95"/>
      <c r="F14" s="82" t="s">
        <v>40</v>
      </c>
      <c r="G14" s="56">
        <f>B7</f>
        <v>45975</v>
      </c>
      <c r="H14" s="57" t="s">
        <v>41</v>
      </c>
      <c r="I14" s="58">
        <f>G11+3640</f>
        <v>49249</v>
      </c>
      <c r="J14" s="108"/>
      <c r="K14" s="109"/>
      <c r="L14" s="109"/>
      <c r="M14" s="109"/>
      <c r="N14" s="110"/>
    </row>
    <row r="15" spans="1:14" ht="46.15" customHeight="1" thickBot="1" x14ac:dyDescent="0.3">
      <c r="A15" s="83"/>
      <c r="B15" s="84"/>
      <c r="C15" s="59" t="s">
        <v>28</v>
      </c>
      <c r="D15" s="89">
        <f ca="1">D13+D14</f>
        <v>79599.78</v>
      </c>
      <c r="E15" s="96"/>
      <c r="F15" s="60" t="s">
        <v>23</v>
      </c>
      <c r="G15" s="61">
        <f>(I14-G14)/7</f>
        <v>467.71428571428572</v>
      </c>
      <c r="H15" s="34" t="s">
        <v>24</v>
      </c>
      <c r="I15" s="36">
        <f>G15*J10</f>
        <v>139541.73864285715</v>
      </c>
      <c r="J15" s="111"/>
      <c r="K15" s="112"/>
      <c r="L15" s="112"/>
      <c r="M15" s="112"/>
      <c r="N15" s="113"/>
    </row>
    <row r="16" spans="1:14" ht="32.25" customHeight="1" thickBot="1" x14ac:dyDescent="0.3">
      <c r="A16" s="47">
        <f>IF(B4*0.667&gt;D10,B4,B4*0.6667)</f>
        <v>765.03824999999995</v>
      </c>
      <c r="B16" s="90">
        <f ca="1">IF(B4&lt;D16,B4,A16)</f>
        <v>765.03824999999995</v>
      </c>
      <c r="D16" s="25">
        <f ca="1">LOOKUP(D2,'Max Indemnity by Period'!A1:B25,'Max Indemnity by Period'!D1:D23)</f>
        <v>225</v>
      </c>
    </row>
    <row r="17" spans="3:11" ht="32.25" customHeight="1" x14ac:dyDescent="0.25">
      <c r="C17" s="40"/>
      <c r="H17" s="24"/>
    </row>
    <row r="18" spans="3:11" ht="32.25" customHeight="1" x14ac:dyDescent="0.25">
      <c r="C18" s="44"/>
      <c r="F18" s="42"/>
      <c r="H18" s="24"/>
    </row>
    <row r="19" spans="3:11" ht="32.25" customHeight="1" x14ac:dyDescent="0.25">
      <c r="C19" s="44"/>
      <c r="F19" s="43"/>
      <c r="K19" s="88"/>
    </row>
    <row r="21" spans="3:11" ht="32.25" customHeight="1" x14ac:dyDescent="0.25">
      <c r="H21" s="39"/>
    </row>
  </sheetData>
  <sheetProtection algorithmName="SHA-512" hashValue="oj0i6d1xAxrxp73bU01/Em9tDb4hQUdzPCMCBzNfyf6llGHuE+j4SbnKS9cOJeRmzpmWum9w4rETVwiiylpp6g==" saltValue="YHCTykBQEQFJ+riEgksymg==" spinCount="100000" sheet="1" objects="1" scenarios="1"/>
  <mergeCells count="3">
    <mergeCell ref="F1:M1"/>
    <mergeCell ref="C11:D11"/>
    <mergeCell ref="J11:N15"/>
  </mergeCells>
  <pageMargins left="0.25" right="0.25" top="0.75" bottom="0.75" header="0.3" footer="0.3"/>
  <pageSetup scale="73" orientation="landscape"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74890-A41E-4A87-9FF6-C70548FDE214}">
  <dimension ref="A1:D25"/>
  <sheetViews>
    <sheetView workbookViewId="0">
      <selection activeCell="B26" sqref="B26"/>
    </sheetView>
  </sheetViews>
  <sheetFormatPr defaultRowHeight="15.75" x14ac:dyDescent="0.25"/>
  <cols>
    <col min="1" max="1" width="8.375" bestFit="1" customWidth="1"/>
    <col min="2" max="2" width="9.25" bestFit="1" customWidth="1"/>
  </cols>
  <sheetData>
    <row r="1" spans="1:4" x14ac:dyDescent="0.25">
      <c r="A1" s="24">
        <v>36770</v>
      </c>
      <c r="B1" s="23">
        <v>37134</v>
      </c>
      <c r="C1">
        <v>388</v>
      </c>
      <c r="D1">
        <v>104</v>
      </c>
    </row>
    <row r="2" spans="1:4" x14ac:dyDescent="0.25">
      <c r="A2" s="24">
        <v>37135</v>
      </c>
      <c r="B2" s="23">
        <v>37499</v>
      </c>
      <c r="C2">
        <v>398</v>
      </c>
      <c r="D2">
        <v>106</v>
      </c>
    </row>
    <row r="3" spans="1:4" x14ac:dyDescent="0.25">
      <c r="A3" s="24">
        <v>37500</v>
      </c>
      <c r="B3" s="23">
        <v>37864</v>
      </c>
      <c r="C3">
        <v>416</v>
      </c>
      <c r="D3">
        <v>111</v>
      </c>
    </row>
    <row r="4" spans="1:4" x14ac:dyDescent="0.25">
      <c r="A4" s="24">
        <v>37865</v>
      </c>
      <c r="B4" s="23">
        <v>38230</v>
      </c>
      <c r="C4">
        <v>429</v>
      </c>
      <c r="D4">
        <v>114</v>
      </c>
    </row>
    <row r="5" spans="1:4" x14ac:dyDescent="0.25">
      <c r="A5" s="24">
        <v>38231</v>
      </c>
      <c r="B5" s="23">
        <v>38595</v>
      </c>
      <c r="C5">
        <v>438</v>
      </c>
      <c r="D5">
        <v>117</v>
      </c>
    </row>
    <row r="6" spans="1:4" x14ac:dyDescent="0.25">
      <c r="A6" s="24">
        <v>38596</v>
      </c>
      <c r="B6" s="23">
        <v>38960</v>
      </c>
      <c r="C6">
        <v>454</v>
      </c>
      <c r="D6">
        <v>121</v>
      </c>
    </row>
    <row r="7" spans="1:4" x14ac:dyDescent="0.25">
      <c r="A7" s="24">
        <v>38961</v>
      </c>
      <c r="B7" s="23">
        <v>39325</v>
      </c>
      <c r="C7">
        <v>478</v>
      </c>
      <c r="D7">
        <v>127</v>
      </c>
    </row>
    <row r="8" spans="1:4" x14ac:dyDescent="0.25">
      <c r="A8" s="24">
        <v>39326</v>
      </c>
      <c r="B8" s="23">
        <v>39691</v>
      </c>
      <c r="C8">
        <v>522</v>
      </c>
      <c r="D8">
        <v>139</v>
      </c>
    </row>
    <row r="9" spans="1:4" x14ac:dyDescent="0.25">
      <c r="A9" s="24">
        <v>39692</v>
      </c>
      <c r="B9" s="23">
        <v>40056</v>
      </c>
      <c r="C9">
        <v>456</v>
      </c>
      <c r="D9">
        <v>146</v>
      </c>
    </row>
    <row r="10" spans="1:4" x14ac:dyDescent="0.25">
      <c r="A10" s="24">
        <v>40057</v>
      </c>
      <c r="B10" s="23">
        <v>40421</v>
      </c>
      <c r="C10">
        <v>577</v>
      </c>
      <c r="D10">
        <v>154</v>
      </c>
    </row>
    <row r="11" spans="1:4" x14ac:dyDescent="0.25">
      <c r="A11" s="24">
        <v>40422</v>
      </c>
      <c r="B11" s="23">
        <v>40786</v>
      </c>
      <c r="C11">
        <v>579</v>
      </c>
      <c r="D11">
        <v>154</v>
      </c>
    </row>
    <row r="12" spans="1:4" x14ac:dyDescent="0.25">
      <c r="A12" s="24">
        <v>40787</v>
      </c>
      <c r="B12" s="23">
        <v>41152</v>
      </c>
      <c r="C12">
        <v>592</v>
      </c>
      <c r="D12">
        <v>158</v>
      </c>
    </row>
    <row r="13" spans="1:4" x14ac:dyDescent="0.25">
      <c r="A13" s="24">
        <v>41153</v>
      </c>
      <c r="B13" s="23">
        <v>41517</v>
      </c>
      <c r="C13">
        <v>605</v>
      </c>
      <c r="D13">
        <v>161</v>
      </c>
    </row>
    <row r="14" spans="1:4" x14ac:dyDescent="0.25">
      <c r="A14" s="24">
        <v>41518</v>
      </c>
      <c r="B14" s="23">
        <v>41882</v>
      </c>
      <c r="C14">
        <v>619</v>
      </c>
      <c r="D14">
        <v>165</v>
      </c>
    </row>
    <row r="15" spans="1:4" x14ac:dyDescent="0.25">
      <c r="A15" s="24">
        <v>41883</v>
      </c>
      <c r="B15" s="23">
        <v>42247</v>
      </c>
      <c r="C15">
        <v>630</v>
      </c>
      <c r="D15">
        <v>168</v>
      </c>
    </row>
    <row r="16" spans="1:4" x14ac:dyDescent="0.25">
      <c r="A16" s="24">
        <v>42248</v>
      </c>
      <c r="B16" s="23">
        <v>42613</v>
      </c>
      <c r="C16">
        <v>649</v>
      </c>
      <c r="D16">
        <v>173</v>
      </c>
    </row>
    <row r="17" spans="1:4" x14ac:dyDescent="0.25">
      <c r="A17" s="24">
        <v>42614</v>
      </c>
      <c r="B17" s="23">
        <v>42978</v>
      </c>
      <c r="C17">
        <v>657</v>
      </c>
      <c r="D17">
        <v>175</v>
      </c>
    </row>
    <row r="18" spans="1:4" x14ac:dyDescent="0.25">
      <c r="A18" s="24">
        <v>42979</v>
      </c>
      <c r="B18" s="23">
        <v>43343</v>
      </c>
      <c r="C18">
        <v>653</v>
      </c>
      <c r="D18">
        <v>174</v>
      </c>
    </row>
    <row r="19" spans="1:4" x14ac:dyDescent="0.25">
      <c r="A19" s="24">
        <v>43344</v>
      </c>
      <c r="B19" s="23">
        <v>43708</v>
      </c>
      <c r="C19">
        <v>665</v>
      </c>
      <c r="D19">
        <v>177</v>
      </c>
    </row>
    <row r="20" spans="1:4" x14ac:dyDescent="0.25">
      <c r="A20" s="24">
        <v>43709</v>
      </c>
      <c r="B20" s="23">
        <v>44074</v>
      </c>
      <c r="C20">
        <v>688</v>
      </c>
      <c r="D20">
        <v>183</v>
      </c>
    </row>
    <row r="21" spans="1:4" x14ac:dyDescent="0.25">
      <c r="A21" s="24">
        <v>44076</v>
      </c>
      <c r="B21" s="23">
        <v>44439</v>
      </c>
      <c r="C21">
        <v>705</v>
      </c>
      <c r="D21">
        <v>188</v>
      </c>
    </row>
    <row r="22" spans="1:4" x14ac:dyDescent="0.25">
      <c r="A22" s="24">
        <v>44441</v>
      </c>
      <c r="B22" s="23">
        <v>44804</v>
      </c>
      <c r="C22">
        <v>743</v>
      </c>
      <c r="D22">
        <v>198</v>
      </c>
    </row>
    <row r="23" spans="1:4" x14ac:dyDescent="0.25">
      <c r="A23" s="24">
        <v>44807</v>
      </c>
      <c r="B23" s="23">
        <v>45169</v>
      </c>
      <c r="C23">
        <v>771</v>
      </c>
      <c r="D23">
        <v>206</v>
      </c>
    </row>
    <row r="24" spans="1:4" x14ac:dyDescent="0.25">
      <c r="A24" s="24">
        <v>45172</v>
      </c>
      <c r="B24" s="23">
        <v>45535</v>
      </c>
      <c r="C24">
        <v>816</v>
      </c>
      <c r="D24">
        <v>218</v>
      </c>
    </row>
    <row r="25" spans="1:4" x14ac:dyDescent="0.25">
      <c r="A25" s="24">
        <v>45536</v>
      </c>
      <c r="B25" s="23">
        <v>45900</v>
      </c>
      <c r="C25">
        <v>845</v>
      </c>
      <c r="D25">
        <v>225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C53B2-CCCA-4741-ADFF-D07A9AEFD1B2}">
  <dimension ref="A1:B521"/>
  <sheetViews>
    <sheetView topLeftCell="A420" workbookViewId="0">
      <selection activeCell="A359" sqref="A359"/>
    </sheetView>
  </sheetViews>
  <sheetFormatPr defaultRowHeight="15.75" x14ac:dyDescent="0.25"/>
  <sheetData>
    <row r="1" spans="1:2" ht="31.5" x14ac:dyDescent="0.25">
      <c r="A1" s="1" t="s">
        <v>15</v>
      </c>
      <c r="B1" s="17" t="s">
        <v>16</v>
      </c>
    </row>
    <row r="2" spans="1:2" x14ac:dyDescent="0.25">
      <c r="A2" s="1">
        <v>1</v>
      </c>
      <c r="B2" s="18">
        <v>0.99850000000000005</v>
      </c>
    </row>
    <row r="3" spans="1:2" x14ac:dyDescent="0.25">
      <c r="A3" s="1">
        <v>2</v>
      </c>
      <c r="B3" s="19">
        <v>1.9954000000000001</v>
      </c>
    </row>
    <row r="4" spans="1:2" x14ac:dyDescent="0.25">
      <c r="A4" s="1">
        <f>A3+1</f>
        <v>3</v>
      </c>
      <c r="B4" s="19">
        <v>2.9908000000000001</v>
      </c>
    </row>
    <row r="5" spans="1:2" x14ac:dyDescent="0.25">
      <c r="A5" s="1">
        <f t="shared" ref="A5:A68" si="0">A4+1</f>
        <v>4</v>
      </c>
      <c r="B5" s="19">
        <v>3.9847000000000001</v>
      </c>
    </row>
    <row r="6" spans="1:2" x14ac:dyDescent="0.25">
      <c r="A6" s="1">
        <f t="shared" si="0"/>
        <v>5</v>
      </c>
      <c r="B6" s="19">
        <v>4.9770000000000003</v>
      </c>
    </row>
    <row r="7" spans="1:2" x14ac:dyDescent="0.25">
      <c r="A7" s="1">
        <f t="shared" si="0"/>
        <v>6</v>
      </c>
      <c r="B7" s="19">
        <v>5.9679000000000002</v>
      </c>
    </row>
    <row r="8" spans="1:2" x14ac:dyDescent="0.25">
      <c r="A8" s="1">
        <f t="shared" si="0"/>
        <v>7</v>
      </c>
      <c r="B8" s="19">
        <v>6.9570999999999996</v>
      </c>
    </row>
    <row r="9" spans="1:2" x14ac:dyDescent="0.25">
      <c r="A9" s="1">
        <f t="shared" si="0"/>
        <v>8</v>
      </c>
      <c r="B9" s="19">
        <v>7.9448999999999996</v>
      </c>
    </row>
    <row r="10" spans="1:2" x14ac:dyDescent="0.25">
      <c r="A10" s="1">
        <f t="shared" si="0"/>
        <v>9</v>
      </c>
      <c r="B10" s="19">
        <v>8.9312000000000005</v>
      </c>
    </row>
    <row r="11" spans="1:2" x14ac:dyDescent="0.25">
      <c r="A11" s="1">
        <f t="shared" si="0"/>
        <v>10</v>
      </c>
      <c r="B11" s="19">
        <v>9.9159000000000006</v>
      </c>
    </row>
    <row r="12" spans="1:2" x14ac:dyDescent="0.25">
      <c r="A12" s="1">
        <f t="shared" si="0"/>
        <v>11</v>
      </c>
      <c r="B12" s="19">
        <v>10.899100000000001</v>
      </c>
    </row>
    <row r="13" spans="1:2" x14ac:dyDescent="0.25">
      <c r="A13" s="1">
        <f t="shared" si="0"/>
        <v>12</v>
      </c>
      <c r="B13" s="19">
        <v>11.8809</v>
      </c>
    </row>
    <row r="14" spans="1:2" x14ac:dyDescent="0.25">
      <c r="A14" s="1">
        <f t="shared" si="0"/>
        <v>13</v>
      </c>
      <c r="B14" s="19">
        <v>12.8611</v>
      </c>
    </row>
    <row r="15" spans="1:2" x14ac:dyDescent="0.25">
      <c r="A15" s="1">
        <f t="shared" si="0"/>
        <v>14</v>
      </c>
      <c r="B15" s="19">
        <v>13.8398</v>
      </c>
    </row>
    <row r="16" spans="1:2" x14ac:dyDescent="0.25">
      <c r="A16" s="1">
        <f t="shared" si="0"/>
        <v>15</v>
      </c>
      <c r="B16" s="19">
        <v>14.817</v>
      </c>
    </row>
    <row r="17" spans="1:2" x14ac:dyDescent="0.25">
      <c r="A17" s="1">
        <f t="shared" si="0"/>
        <v>16</v>
      </c>
      <c r="B17" s="19">
        <v>15.7927</v>
      </c>
    </row>
    <row r="18" spans="1:2" x14ac:dyDescent="0.25">
      <c r="A18" s="1">
        <f t="shared" si="0"/>
        <v>17</v>
      </c>
      <c r="B18" s="19">
        <v>16.7669</v>
      </c>
    </row>
    <row r="19" spans="1:2" x14ac:dyDescent="0.25">
      <c r="A19" s="1">
        <f t="shared" si="0"/>
        <v>18</v>
      </c>
      <c r="B19" s="19">
        <v>17.739599999999999</v>
      </c>
    </row>
    <row r="20" spans="1:2" x14ac:dyDescent="0.25">
      <c r="A20" s="1">
        <f t="shared" si="0"/>
        <v>19</v>
      </c>
      <c r="B20" s="19">
        <v>18.710899999999999</v>
      </c>
    </row>
    <row r="21" spans="1:2" x14ac:dyDescent="0.25">
      <c r="A21" s="1">
        <f t="shared" si="0"/>
        <v>20</v>
      </c>
      <c r="B21" s="19">
        <v>19.680599999999998</v>
      </c>
    </row>
    <row r="22" spans="1:2" x14ac:dyDescent="0.25">
      <c r="A22" s="1">
        <f t="shared" si="0"/>
        <v>21</v>
      </c>
      <c r="B22" s="19">
        <v>20.648800000000001</v>
      </c>
    </row>
    <row r="23" spans="1:2" x14ac:dyDescent="0.25">
      <c r="A23" s="1">
        <f t="shared" si="0"/>
        <v>22</v>
      </c>
      <c r="B23" s="19">
        <v>21.615600000000001</v>
      </c>
    </row>
    <row r="24" spans="1:2" x14ac:dyDescent="0.25">
      <c r="A24" s="1">
        <f t="shared" si="0"/>
        <v>23</v>
      </c>
      <c r="B24" s="19">
        <v>22.5808</v>
      </c>
    </row>
    <row r="25" spans="1:2" x14ac:dyDescent="0.25">
      <c r="A25" s="1">
        <f t="shared" si="0"/>
        <v>24</v>
      </c>
      <c r="B25" s="19">
        <v>23.544599999999999</v>
      </c>
    </row>
    <row r="26" spans="1:2" x14ac:dyDescent="0.25">
      <c r="A26" s="1">
        <f t="shared" si="0"/>
        <v>25</v>
      </c>
      <c r="B26" s="19">
        <v>24.506900000000002</v>
      </c>
    </row>
    <row r="27" spans="1:2" x14ac:dyDescent="0.25">
      <c r="A27" s="1">
        <f t="shared" si="0"/>
        <v>26</v>
      </c>
      <c r="B27" s="19">
        <v>25.467700000000001</v>
      </c>
    </row>
    <row r="28" spans="1:2" x14ac:dyDescent="0.25">
      <c r="A28" s="1">
        <f t="shared" si="0"/>
        <v>27</v>
      </c>
      <c r="B28" s="19">
        <v>26.427099999999999</v>
      </c>
    </row>
    <row r="29" spans="1:2" x14ac:dyDescent="0.25">
      <c r="A29" s="1">
        <f t="shared" si="0"/>
        <v>28</v>
      </c>
      <c r="B29" s="19">
        <v>27.384899999999998</v>
      </c>
    </row>
    <row r="30" spans="1:2" x14ac:dyDescent="0.25">
      <c r="A30" s="1">
        <f t="shared" si="0"/>
        <v>29</v>
      </c>
      <c r="B30" s="19">
        <v>28.3413</v>
      </c>
    </row>
    <row r="31" spans="1:2" x14ac:dyDescent="0.25">
      <c r="A31" s="1">
        <f t="shared" si="0"/>
        <v>30</v>
      </c>
      <c r="B31" s="19">
        <v>29.296199999999999</v>
      </c>
    </row>
    <row r="32" spans="1:2" x14ac:dyDescent="0.25">
      <c r="A32" s="1">
        <f t="shared" si="0"/>
        <v>31</v>
      </c>
      <c r="B32" s="19">
        <v>30.249700000000001</v>
      </c>
    </row>
    <row r="33" spans="1:2" x14ac:dyDescent="0.25">
      <c r="A33" s="1">
        <f t="shared" si="0"/>
        <v>32</v>
      </c>
      <c r="B33" s="19">
        <v>31.201799999999999</v>
      </c>
    </row>
    <row r="34" spans="1:2" x14ac:dyDescent="0.25">
      <c r="A34" s="1">
        <f t="shared" si="0"/>
        <v>33</v>
      </c>
      <c r="B34" s="19">
        <v>32.152299999999997</v>
      </c>
    </row>
    <row r="35" spans="1:2" x14ac:dyDescent="0.25">
      <c r="A35" s="1">
        <f t="shared" si="0"/>
        <v>34</v>
      </c>
      <c r="B35" s="19">
        <v>33.101300000000002</v>
      </c>
    </row>
    <row r="36" spans="1:2" x14ac:dyDescent="0.25">
      <c r="A36" s="1">
        <f t="shared" si="0"/>
        <v>35</v>
      </c>
      <c r="B36" s="19">
        <v>34.048999999999999</v>
      </c>
    </row>
    <row r="37" spans="1:2" x14ac:dyDescent="0.25">
      <c r="A37" s="1">
        <f t="shared" si="0"/>
        <v>36</v>
      </c>
      <c r="B37" s="19">
        <v>34.995100000000001</v>
      </c>
    </row>
    <row r="38" spans="1:2" x14ac:dyDescent="0.25">
      <c r="A38" s="1">
        <f t="shared" si="0"/>
        <v>37</v>
      </c>
      <c r="B38" s="19">
        <v>35.939799999999998</v>
      </c>
    </row>
    <row r="39" spans="1:2" x14ac:dyDescent="0.25">
      <c r="A39" s="1">
        <f t="shared" si="0"/>
        <v>38</v>
      </c>
      <c r="B39" s="19">
        <v>36.883099999999999</v>
      </c>
    </row>
    <row r="40" spans="1:2" x14ac:dyDescent="0.25">
      <c r="A40" s="1">
        <f t="shared" si="0"/>
        <v>39</v>
      </c>
      <c r="B40" s="19">
        <v>37.8249</v>
      </c>
    </row>
    <row r="41" spans="1:2" x14ac:dyDescent="0.25">
      <c r="A41" s="1">
        <f t="shared" si="0"/>
        <v>40</v>
      </c>
      <c r="B41" s="19">
        <v>38.765300000000003</v>
      </c>
    </row>
    <row r="42" spans="1:2" x14ac:dyDescent="0.25">
      <c r="A42" s="1">
        <f t="shared" si="0"/>
        <v>41</v>
      </c>
      <c r="B42" s="19">
        <v>39.7042</v>
      </c>
    </row>
    <row r="43" spans="1:2" x14ac:dyDescent="0.25">
      <c r="A43" s="1">
        <f t="shared" si="0"/>
        <v>42</v>
      </c>
      <c r="B43" s="19">
        <v>40.6417</v>
      </c>
    </row>
    <row r="44" spans="1:2" x14ac:dyDescent="0.25">
      <c r="A44" s="1">
        <f t="shared" si="0"/>
        <v>43</v>
      </c>
      <c r="B44" s="19">
        <v>41.5777</v>
      </c>
    </row>
    <row r="45" spans="1:2" x14ac:dyDescent="0.25">
      <c r="A45" s="1">
        <f t="shared" si="0"/>
        <v>44</v>
      </c>
      <c r="B45" s="19">
        <v>42.512300000000003</v>
      </c>
    </row>
    <row r="46" spans="1:2" x14ac:dyDescent="0.25">
      <c r="A46" s="1">
        <f t="shared" si="0"/>
        <v>45</v>
      </c>
      <c r="B46" s="19">
        <v>43.445500000000003</v>
      </c>
    </row>
    <row r="47" spans="1:2" x14ac:dyDescent="0.25">
      <c r="A47" s="1">
        <f t="shared" si="0"/>
        <v>46</v>
      </c>
      <c r="B47" s="19">
        <v>44.377200000000002</v>
      </c>
    </row>
    <row r="48" spans="1:2" x14ac:dyDescent="0.25">
      <c r="A48" s="1">
        <f t="shared" si="0"/>
        <v>47</v>
      </c>
      <c r="B48" s="19">
        <v>45.307499999999997</v>
      </c>
    </row>
    <row r="49" spans="1:2" x14ac:dyDescent="0.25">
      <c r="A49" s="1">
        <f t="shared" si="0"/>
        <v>48</v>
      </c>
      <c r="B49" s="19">
        <v>46.266300000000001</v>
      </c>
    </row>
    <row r="50" spans="1:2" x14ac:dyDescent="0.25">
      <c r="A50" s="1">
        <f t="shared" si="0"/>
        <v>49</v>
      </c>
      <c r="B50" s="19">
        <v>47.163800000000002</v>
      </c>
    </row>
    <row r="51" spans="1:2" x14ac:dyDescent="0.25">
      <c r="A51" s="1">
        <f t="shared" si="0"/>
        <v>50</v>
      </c>
      <c r="B51" s="19">
        <v>48.0899</v>
      </c>
    </row>
    <row r="52" spans="1:2" x14ac:dyDescent="0.25">
      <c r="A52" s="1">
        <f t="shared" si="0"/>
        <v>51</v>
      </c>
      <c r="B52" s="19">
        <v>49.014400000000002</v>
      </c>
    </row>
    <row r="53" spans="1:2" x14ac:dyDescent="0.25">
      <c r="A53" s="1">
        <f t="shared" si="0"/>
        <v>52</v>
      </c>
      <c r="B53" s="19">
        <v>49.9375</v>
      </c>
    </row>
    <row r="54" spans="1:2" x14ac:dyDescent="0.25">
      <c r="A54" s="1">
        <f t="shared" si="0"/>
        <v>53</v>
      </c>
      <c r="B54" s="19">
        <v>50.859400000000001</v>
      </c>
    </row>
    <row r="55" spans="1:2" x14ac:dyDescent="0.25">
      <c r="A55" s="1">
        <f t="shared" si="0"/>
        <v>54</v>
      </c>
      <c r="B55" s="19">
        <v>51.779699999999998</v>
      </c>
    </row>
    <row r="56" spans="1:2" x14ac:dyDescent="0.25">
      <c r="A56" s="1">
        <f t="shared" si="0"/>
        <v>55</v>
      </c>
      <c r="B56" s="19">
        <v>52.698599999999999</v>
      </c>
    </row>
    <row r="57" spans="1:2" x14ac:dyDescent="0.25">
      <c r="A57" s="1">
        <f t="shared" si="0"/>
        <v>56</v>
      </c>
      <c r="B57" s="19">
        <v>53.616100000000003</v>
      </c>
    </row>
    <row r="58" spans="1:2" x14ac:dyDescent="0.25">
      <c r="A58" s="1">
        <f t="shared" si="0"/>
        <v>57</v>
      </c>
      <c r="B58" s="19">
        <v>54.532200000000003</v>
      </c>
    </row>
    <row r="59" spans="1:2" x14ac:dyDescent="0.25">
      <c r="A59" s="1">
        <f t="shared" si="0"/>
        <v>58</v>
      </c>
      <c r="B59" s="19">
        <v>55.446899999999999</v>
      </c>
    </row>
    <row r="60" spans="1:2" x14ac:dyDescent="0.25">
      <c r="A60" s="1">
        <f t="shared" si="0"/>
        <v>59</v>
      </c>
      <c r="B60" s="19">
        <v>56.360199999999999</v>
      </c>
    </row>
    <row r="61" spans="1:2" x14ac:dyDescent="0.25">
      <c r="A61" s="1">
        <f t="shared" si="0"/>
        <v>60</v>
      </c>
      <c r="B61" s="19">
        <v>57.272100000000002</v>
      </c>
    </row>
    <row r="62" spans="1:2" x14ac:dyDescent="0.25">
      <c r="A62" s="1">
        <f t="shared" si="0"/>
        <v>61</v>
      </c>
      <c r="B62" s="19">
        <v>58.182600000000001</v>
      </c>
    </row>
    <row r="63" spans="1:2" x14ac:dyDescent="0.25">
      <c r="A63" s="1">
        <f t="shared" si="0"/>
        <v>62</v>
      </c>
      <c r="B63" s="19">
        <v>59.091700000000003</v>
      </c>
    </row>
    <row r="64" spans="1:2" x14ac:dyDescent="0.25">
      <c r="A64" s="1">
        <f t="shared" si="0"/>
        <v>63</v>
      </c>
      <c r="B64" s="19">
        <v>15.9994</v>
      </c>
    </row>
    <row r="65" spans="1:2" x14ac:dyDescent="0.25">
      <c r="A65" s="1">
        <f t="shared" si="0"/>
        <v>64</v>
      </c>
      <c r="B65" s="19">
        <v>60.905700000000003</v>
      </c>
    </row>
    <row r="66" spans="1:2" x14ac:dyDescent="0.25">
      <c r="A66" s="1">
        <f t="shared" si="0"/>
        <v>65</v>
      </c>
      <c r="B66" s="19">
        <v>61.810600000000001</v>
      </c>
    </row>
    <row r="67" spans="1:2" x14ac:dyDescent="0.25">
      <c r="A67" s="1">
        <f t="shared" si="0"/>
        <v>66</v>
      </c>
      <c r="B67" s="19">
        <v>62.714100000000002</v>
      </c>
    </row>
    <row r="68" spans="1:2" x14ac:dyDescent="0.25">
      <c r="A68" s="1">
        <f t="shared" si="0"/>
        <v>67</v>
      </c>
      <c r="B68" s="19">
        <v>63.616199999999999</v>
      </c>
    </row>
    <row r="69" spans="1:2" x14ac:dyDescent="0.25">
      <c r="A69" s="1">
        <f t="shared" ref="A69:A132" si="1">A68+1</f>
        <v>68</v>
      </c>
      <c r="B69" s="19">
        <v>64.516999999999996</v>
      </c>
    </row>
    <row r="70" spans="1:2" x14ac:dyDescent="0.25">
      <c r="A70" s="1">
        <f t="shared" si="1"/>
        <v>69</v>
      </c>
      <c r="B70" s="19">
        <v>65.412300000000002</v>
      </c>
    </row>
    <row r="71" spans="1:2" x14ac:dyDescent="0.25">
      <c r="A71" s="1">
        <f t="shared" si="1"/>
        <v>70</v>
      </c>
      <c r="B71" s="19">
        <v>66.314300000000003</v>
      </c>
    </row>
    <row r="72" spans="1:2" x14ac:dyDescent="0.25">
      <c r="A72" s="1">
        <f t="shared" si="1"/>
        <v>71</v>
      </c>
      <c r="B72" s="19">
        <v>67.210899999999995</v>
      </c>
    </row>
    <row r="73" spans="1:2" x14ac:dyDescent="0.25">
      <c r="A73" s="1">
        <f t="shared" si="1"/>
        <v>72</v>
      </c>
      <c r="B73" s="19">
        <v>68.106099999999998</v>
      </c>
    </row>
    <row r="74" spans="1:2" x14ac:dyDescent="0.25">
      <c r="A74" s="1">
        <f t="shared" si="1"/>
        <v>73</v>
      </c>
      <c r="B74" s="19">
        <v>69</v>
      </c>
    </row>
    <row r="75" spans="1:2" x14ac:dyDescent="0.25">
      <c r="A75" s="1">
        <f t="shared" si="1"/>
        <v>74</v>
      </c>
      <c r="B75" s="19">
        <v>69.892499999999998</v>
      </c>
    </row>
    <row r="76" spans="1:2" x14ac:dyDescent="0.25">
      <c r="A76" s="1">
        <f t="shared" si="1"/>
        <v>75</v>
      </c>
      <c r="B76" s="19">
        <v>70.783600000000007</v>
      </c>
    </row>
    <row r="77" spans="1:2" x14ac:dyDescent="0.25">
      <c r="A77" s="1">
        <f t="shared" si="1"/>
        <v>76</v>
      </c>
      <c r="B77" s="19">
        <v>71.673299999999998</v>
      </c>
    </row>
    <row r="78" spans="1:2" x14ac:dyDescent="0.25">
      <c r="A78" s="1">
        <f t="shared" si="1"/>
        <v>77</v>
      </c>
      <c r="B78" s="19">
        <v>72.561700000000002</v>
      </c>
    </row>
    <row r="79" spans="1:2" x14ac:dyDescent="0.25">
      <c r="A79" s="1">
        <f t="shared" si="1"/>
        <v>78</v>
      </c>
      <c r="B79" s="19">
        <v>73.448700000000002</v>
      </c>
    </row>
    <row r="80" spans="1:2" x14ac:dyDescent="0.25">
      <c r="A80" s="1">
        <f t="shared" si="1"/>
        <v>79</v>
      </c>
      <c r="B80" s="19">
        <v>74.334299999999999</v>
      </c>
    </row>
    <row r="81" spans="1:2" x14ac:dyDescent="0.25">
      <c r="A81" s="1">
        <f t="shared" si="1"/>
        <v>80</v>
      </c>
      <c r="B81" s="19">
        <v>75.218599999999995</v>
      </c>
    </row>
    <row r="82" spans="1:2" x14ac:dyDescent="0.25">
      <c r="A82" s="1">
        <f t="shared" si="1"/>
        <v>81</v>
      </c>
      <c r="B82" s="19">
        <v>76.101500000000001</v>
      </c>
    </row>
    <row r="83" spans="1:2" x14ac:dyDescent="0.25">
      <c r="A83" s="1">
        <f t="shared" si="1"/>
        <v>82</v>
      </c>
      <c r="B83" s="19">
        <v>76.983099999999993</v>
      </c>
    </row>
    <row r="84" spans="1:2" x14ac:dyDescent="0.25">
      <c r="A84" s="1">
        <f t="shared" si="1"/>
        <v>83</v>
      </c>
      <c r="B84" s="19">
        <v>77.632999999999996</v>
      </c>
    </row>
    <row r="85" spans="1:2" x14ac:dyDescent="0.25">
      <c r="A85" s="1">
        <f t="shared" si="1"/>
        <v>84</v>
      </c>
      <c r="B85" s="19">
        <v>78.742199999999997</v>
      </c>
    </row>
    <row r="86" spans="1:2" x14ac:dyDescent="0.25">
      <c r="A86" s="1">
        <f t="shared" si="1"/>
        <v>85</v>
      </c>
      <c r="B86" s="19">
        <v>79.619699999999995</v>
      </c>
    </row>
    <row r="87" spans="1:2" x14ac:dyDescent="0.25">
      <c r="A87" s="1">
        <f t="shared" si="1"/>
        <v>86</v>
      </c>
      <c r="B87" s="19">
        <v>80.495800000000003</v>
      </c>
    </row>
    <row r="88" spans="1:2" x14ac:dyDescent="0.25">
      <c r="A88" s="1">
        <f t="shared" si="1"/>
        <v>87</v>
      </c>
      <c r="B88" s="19">
        <v>81.370699999999999</v>
      </c>
    </row>
    <row r="89" spans="1:2" x14ac:dyDescent="0.25">
      <c r="A89" s="1">
        <f t="shared" si="1"/>
        <v>88</v>
      </c>
      <c r="B89" s="19">
        <v>82.244100000000003</v>
      </c>
    </row>
    <row r="90" spans="1:2" x14ac:dyDescent="0.25">
      <c r="A90" s="1">
        <f t="shared" si="1"/>
        <v>89</v>
      </c>
      <c r="B90" s="19">
        <v>83.116299999999995</v>
      </c>
    </row>
    <row r="91" spans="1:2" x14ac:dyDescent="0.25">
      <c r="A91" s="1">
        <f t="shared" si="1"/>
        <v>90</v>
      </c>
      <c r="B91" s="19">
        <v>83.986999999999995</v>
      </c>
    </row>
    <row r="92" spans="1:2" x14ac:dyDescent="0.25">
      <c r="A92" s="1">
        <f t="shared" si="1"/>
        <v>91</v>
      </c>
      <c r="B92" s="19">
        <v>84.856499999999997</v>
      </c>
    </row>
    <row r="93" spans="1:2" x14ac:dyDescent="0.25">
      <c r="A93" s="1">
        <f t="shared" si="1"/>
        <v>92</v>
      </c>
      <c r="B93" s="19">
        <v>85.724599999999995</v>
      </c>
    </row>
    <row r="94" spans="1:2" x14ac:dyDescent="0.25">
      <c r="A94" s="1">
        <f t="shared" si="1"/>
        <v>93</v>
      </c>
      <c r="B94" s="19">
        <v>86.591399999999993</v>
      </c>
    </row>
    <row r="95" spans="1:2" x14ac:dyDescent="0.25">
      <c r="A95" s="1">
        <f t="shared" si="1"/>
        <v>94</v>
      </c>
      <c r="B95" s="19">
        <v>87.456900000000005</v>
      </c>
    </row>
    <row r="96" spans="1:2" x14ac:dyDescent="0.25">
      <c r="A96" s="1">
        <f t="shared" si="1"/>
        <v>95</v>
      </c>
      <c r="B96" s="19">
        <v>88.320999999999998</v>
      </c>
    </row>
    <row r="97" spans="1:2" x14ac:dyDescent="0.25">
      <c r="A97" s="1">
        <f t="shared" si="1"/>
        <v>96</v>
      </c>
      <c r="B97" s="19">
        <v>81.183800000000005</v>
      </c>
    </row>
    <row r="98" spans="1:2" x14ac:dyDescent="0.25">
      <c r="A98" s="1">
        <f t="shared" si="1"/>
        <v>97</v>
      </c>
      <c r="B98" s="19">
        <v>90.045199999999994</v>
      </c>
    </row>
    <row r="99" spans="1:2" x14ac:dyDescent="0.25">
      <c r="A99" s="1">
        <f t="shared" si="1"/>
        <v>98</v>
      </c>
      <c r="B99" s="19">
        <v>90.9054</v>
      </c>
    </row>
    <row r="100" spans="1:2" x14ac:dyDescent="0.25">
      <c r="A100" s="1">
        <f t="shared" si="1"/>
        <v>99</v>
      </c>
      <c r="B100" s="19">
        <v>91.764200000000002</v>
      </c>
    </row>
    <row r="101" spans="1:2" x14ac:dyDescent="0.25">
      <c r="A101" s="1">
        <f t="shared" si="1"/>
        <v>100</v>
      </c>
      <c r="B101" s="19">
        <v>92.621700000000004</v>
      </c>
    </row>
    <row r="102" spans="1:2" x14ac:dyDescent="0.25">
      <c r="A102" s="1">
        <f t="shared" si="1"/>
        <v>101</v>
      </c>
      <c r="B102" s="19">
        <v>93.477900000000005</v>
      </c>
    </row>
    <row r="103" spans="1:2" x14ac:dyDescent="0.25">
      <c r="A103" s="1">
        <f t="shared" si="1"/>
        <v>102</v>
      </c>
      <c r="B103" s="19">
        <v>94.332800000000006</v>
      </c>
    </row>
    <row r="104" spans="1:2" x14ac:dyDescent="0.25">
      <c r="A104" s="1">
        <f t="shared" si="1"/>
        <v>103</v>
      </c>
      <c r="B104" s="19">
        <v>95.186400000000006</v>
      </c>
    </row>
    <row r="105" spans="1:2" x14ac:dyDescent="0.25">
      <c r="A105" s="1">
        <f t="shared" si="1"/>
        <v>104</v>
      </c>
      <c r="B105" s="19">
        <v>96.038600000000002</v>
      </c>
    </row>
    <row r="106" spans="1:2" x14ac:dyDescent="0.25">
      <c r="A106" s="1">
        <f t="shared" si="1"/>
        <v>105</v>
      </c>
      <c r="B106" s="19">
        <v>96.889499999999998</v>
      </c>
    </row>
    <row r="107" spans="1:2" x14ac:dyDescent="0.25">
      <c r="A107" s="1">
        <f t="shared" si="1"/>
        <v>106</v>
      </c>
      <c r="B107" s="19">
        <v>97.739199999999997</v>
      </c>
    </row>
    <row r="108" spans="1:2" x14ac:dyDescent="0.25">
      <c r="A108" s="1">
        <f t="shared" si="1"/>
        <v>107</v>
      </c>
      <c r="B108" s="19">
        <v>98.587500000000006</v>
      </c>
    </row>
    <row r="109" spans="1:2" x14ac:dyDescent="0.25">
      <c r="A109" s="1">
        <f t="shared" si="1"/>
        <v>108</v>
      </c>
      <c r="B109" s="19">
        <v>99.4345</v>
      </c>
    </row>
    <row r="110" spans="1:2" x14ac:dyDescent="0.25">
      <c r="A110" s="1">
        <f t="shared" si="1"/>
        <v>109</v>
      </c>
      <c r="B110" s="19">
        <v>100.2803</v>
      </c>
    </row>
    <row r="111" spans="1:2" x14ac:dyDescent="0.25">
      <c r="A111" s="1">
        <f t="shared" si="1"/>
        <v>110</v>
      </c>
      <c r="B111" s="19">
        <v>101.1247</v>
      </c>
    </row>
    <row r="112" spans="1:2" x14ac:dyDescent="0.25">
      <c r="A112" s="1">
        <f t="shared" si="1"/>
        <v>111</v>
      </c>
      <c r="B112" s="19">
        <v>101.9678</v>
      </c>
    </row>
    <row r="113" spans="1:2" x14ac:dyDescent="0.25">
      <c r="A113" s="1">
        <f t="shared" si="1"/>
        <v>112</v>
      </c>
      <c r="B113" s="19">
        <v>102.80970000000001</v>
      </c>
    </row>
    <row r="114" spans="1:2" x14ac:dyDescent="0.25">
      <c r="A114" s="1">
        <f t="shared" si="1"/>
        <v>113</v>
      </c>
      <c r="B114" s="19">
        <v>103.6502</v>
      </c>
    </row>
    <row r="115" spans="1:2" x14ac:dyDescent="0.25">
      <c r="A115" s="1">
        <f t="shared" si="1"/>
        <v>114</v>
      </c>
      <c r="B115" s="19">
        <v>104.4894</v>
      </c>
    </row>
    <row r="116" spans="1:2" x14ac:dyDescent="0.25">
      <c r="A116" s="1">
        <f t="shared" si="1"/>
        <v>115</v>
      </c>
      <c r="B116" s="19">
        <v>105.3274</v>
      </c>
    </row>
    <row r="117" spans="1:2" x14ac:dyDescent="0.25">
      <c r="A117" s="1">
        <f t="shared" si="1"/>
        <v>116</v>
      </c>
      <c r="B117" s="19">
        <v>106.164</v>
      </c>
    </row>
    <row r="118" spans="1:2" x14ac:dyDescent="0.25">
      <c r="A118" s="1">
        <f t="shared" si="1"/>
        <v>117</v>
      </c>
      <c r="B118" s="19">
        <v>106.99939999999999</v>
      </c>
    </row>
    <row r="119" spans="1:2" x14ac:dyDescent="0.25">
      <c r="A119" s="1">
        <f t="shared" si="1"/>
        <v>118</v>
      </c>
      <c r="B119" s="19">
        <v>107.8335</v>
      </c>
    </row>
    <row r="120" spans="1:2" x14ac:dyDescent="0.25">
      <c r="A120" s="1">
        <f t="shared" si="1"/>
        <v>119</v>
      </c>
      <c r="B120" s="19">
        <v>108.66663</v>
      </c>
    </row>
    <row r="121" spans="1:2" x14ac:dyDescent="0.25">
      <c r="A121" s="1">
        <f t="shared" si="1"/>
        <v>120</v>
      </c>
      <c r="B121" s="19">
        <v>109.4979</v>
      </c>
    </row>
    <row r="122" spans="1:2" x14ac:dyDescent="0.25">
      <c r="A122" s="1">
        <f t="shared" si="1"/>
        <v>121</v>
      </c>
      <c r="B122" s="19">
        <v>110.3282</v>
      </c>
    </row>
    <row r="123" spans="1:2" x14ac:dyDescent="0.25">
      <c r="A123" s="1">
        <f t="shared" si="1"/>
        <v>122</v>
      </c>
      <c r="B123" s="19">
        <v>111.1572</v>
      </c>
    </row>
    <row r="124" spans="1:2" x14ac:dyDescent="0.25">
      <c r="A124" s="1">
        <f t="shared" si="1"/>
        <v>123</v>
      </c>
      <c r="B124" s="19">
        <v>111.9849</v>
      </c>
    </row>
    <row r="125" spans="1:2" x14ac:dyDescent="0.25">
      <c r="A125" s="1">
        <f t="shared" si="1"/>
        <v>124</v>
      </c>
      <c r="B125" s="19">
        <v>112.8113</v>
      </c>
    </row>
    <row r="126" spans="1:2" x14ac:dyDescent="0.25">
      <c r="A126" s="1">
        <f t="shared" si="1"/>
        <v>125</v>
      </c>
      <c r="B126" s="19">
        <v>113.6365</v>
      </c>
    </row>
    <row r="127" spans="1:2" x14ac:dyDescent="0.25">
      <c r="A127" s="1">
        <f t="shared" si="1"/>
        <v>126</v>
      </c>
      <c r="B127" s="19">
        <v>114.6404</v>
      </c>
    </row>
    <row r="128" spans="1:2" x14ac:dyDescent="0.25">
      <c r="A128" s="1">
        <f t="shared" si="1"/>
        <v>127</v>
      </c>
      <c r="B128" s="19">
        <v>115.2831</v>
      </c>
    </row>
    <row r="129" spans="1:2" x14ac:dyDescent="0.25">
      <c r="A129" s="1">
        <f t="shared" si="1"/>
        <v>128</v>
      </c>
      <c r="B129" s="19">
        <v>116.1045</v>
      </c>
    </row>
    <row r="130" spans="1:2" x14ac:dyDescent="0.25">
      <c r="A130" s="1">
        <f t="shared" si="1"/>
        <v>129</v>
      </c>
      <c r="B130" s="19">
        <v>116.9246</v>
      </c>
    </row>
    <row r="131" spans="1:2" x14ac:dyDescent="0.25">
      <c r="A131" s="1">
        <f t="shared" si="1"/>
        <v>130</v>
      </c>
      <c r="B131" s="19">
        <v>117.74339999999999</v>
      </c>
    </row>
    <row r="132" spans="1:2" x14ac:dyDescent="0.25">
      <c r="A132" s="1">
        <f t="shared" si="1"/>
        <v>131</v>
      </c>
      <c r="B132" s="19">
        <v>118.56100000000001</v>
      </c>
    </row>
    <row r="133" spans="1:2" x14ac:dyDescent="0.25">
      <c r="A133" s="1">
        <f t="shared" ref="A133:A196" si="2">A132+1</f>
        <v>132</v>
      </c>
      <c r="B133" s="19">
        <v>119.37739999999999</v>
      </c>
    </row>
    <row r="134" spans="1:2" x14ac:dyDescent="0.25">
      <c r="A134" s="1">
        <f t="shared" si="2"/>
        <v>133</v>
      </c>
      <c r="B134" s="19">
        <v>120.194</v>
      </c>
    </row>
    <row r="135" spans="1:2" x14ac:dyDescent="0.25">
      <c r="A135" s="1">
        <f t="shared" si="2"/>
        <v>134</v>
      </c>
      <c r="B135" s="19">
        <v>121.0063</v>
      </c>
    </row>
    <row r="136" spans="1:2" x14ac:dyDescent="0.25">
      <c r="A136" s="1">
        <f t="shared" si="2"/>
        <v>135</v>
      </c>
      <c r="B136" s="19">
        <v>121.8189</v>
      </c>
    </row>
    <row r="137" spans="1:2" x14ac:dyDescent="0.25">
      <c r="A137" s="1">
        <f t="shared" si="2"/>
        <v>136</v>
      </c>
      <c r="B137" s="19">
        <v>122.6302</v>
      </c>
    </row>
    <row r="138" spans="1:2" x14ac:dyDescent="0.25">
      <c r="A138" s="1">
        <f t="shared" si="2"/>
        <v>137</v>
      </c>
      <c r="B138" s="19">
        <v>123.44029999999999</v>
      </c>
    </row>
    <row r="139" spans="1:2" x14ac:dyDescent="0.25">
      <c r="A139" s="1">
        <f t="shared" si="2"/>
        <v>138</v>
      </c>
      <c r="B139" s="19">
        <v>124.2491</v>
      </c>
    </row>
    <row r="140" spans="1:2" x14ac:dyDescent="0.25">
      <c r="A140" s="1">
        <f t="shared" si="2"/>
        <v>139</v>
      </c>
      <c r="B140" s="19">
        <v>125.0568</v>
      </c>
    </row>
    <row r="141" spans="1:2" x14ac:dyDescent="0.25">
      <c r="A141" s="1">
        <f t="shared" si="2"/>
        <v>140</v>
      </c>
      <c r="B141" s="19">
        <v>125.8631</v>
      </c>
    </row>
    <row r="142" spans="1:2" x14ac:dyDescent="0.25">
      <c r="A142" s="1">
        <f t="shared" si="2"/>
        <v>141</v>
      </c>
      <c r="B142" s="19">
        <v>126.6683</v>
      </c>
    </row>
    <row r="143" spans="1:2" x14ac:dyDescent="0.25">
      <c r="A143" s="1">
        <f t="shared" si="2"/>
        <v>142</v>
      </c>
      <c r="B143" s="19">
        <v>127.4722</v>
      </c>
    </row>
    <row r="144" spans="1:2" x14ac:dyDescent="0.25">
      <c r="A144" s="1">
        <f t="shared" si="2"/>
        <v>143</v>
      </c>
      <c r="B144" s="19">
        <v>128.2748</v>
      </c>
    </row>
    <row r="145" spans="1:2" x14ac:dyDescent="0.25">
      <c r="A145" s="1">
        <f t="shared" si="2"/>
        <v>144</v>
      </c>
      <c r="B145" s="19">
        <v>129.0762</v>
      </c>
    </row>
    <row r="146" spans="1:2" x14ac:dyDescent="0.25">
      <c r="A146" s="1">
        <f t="shared" si="2"/>
        <v>145</v>
      </c>
      <c r="B146" s="19">
        <v>129.87639999999999</v>
      </c>
    </row>
    <row r="147" spans="1:2" x14ac:dyDescent="0.25">
      <c r="A147" s="1">
        <f t="shared" si="2"/>
        <v>146</v>
      </c>
      <c r="B147" s="19">
        <v>130.6754</v>
      </c>
    </row>
    <row r="148" spans="1:2" x14ac:dyDescent="0.25">
      <c r="A148" s="1">
        <f t="shared" si="2"/>
        <v>147</v>
      </c>
      <c r="B148" s="19">
        <v>131.47309999999999</v>
      </c>
    </row>
    <row r="149" spans="1:2" x14ac:dyDescent="0.25">
      <c r="A149" s="1">
        <f t="shared" si="2"/>
        <v>148</v>
      </c>
      <c r="B149" s="19">
        <v>132.2696</v>
      </c>
    </row>
    <row r="150" spans="1:2" x14ac:dyDescent="0.25">
      <c r="A150" s="1">
        <f t="shared" si="2"/>
        <v>149</v>
      </c>
      <c r="B150" s="19">
        <v>133.06489999999999</v>
      </c>
    </row>
    <row r="151" spans="1:2" x14ac:dyDescent="0.25">
      <c r="A151" s="1">
        <f t="shared" si="2"/>
        <v>150</v>
      </c>
      <c r="B151" s="19">
        <v>133.85900000000001</v>
      </c>
    </row>
    <row r="152" spans="1:2" x14ac:dyDescent="0.25">
      <c r="A152" s="1">
        <f t="shared" si="2"/>
        <v>151</v>
      </c>
      <c r="B152" s="19">
        <v>134.65180000000001</v>
      </c>
    </row>
    <row r="153" spans="1:2" x14ac:dyDescent="0.25">
      <c r="A153" s="1">
        <f t="shared" si="2"/>
        <v>152</v>
      </c>
      <c r="B153" s="19">
        <v>135.4435</v>
      </c>
    </row>
    <row r="154" spans="1:2" x14ac:dyDescent="0.25">
      <c r="A154" s="1">
        <f t="shared" si="2"/>
        <v>153</v>
      </c>
      <c r="B154" s="19">
        <v>136.23390000000001</v>
      </c>
    </row>
    <row r="155" spans="1:2" x14ac:dyDescent="0.25">
      <c r="A155" s="1">
        <f t="shared" si="2"/>
        <v>154</v>
      </c>
      <c r="B155" s="19">
        <v>137.0231</v>
      </c>
    </row>
    <row r="156" spans="1:2" x14ac:dyDescent="0.25">
      <c r="A156" s="1">
        <f t="shared" si="2"/>
        <v>155</v>
      </c>
      <c r="B156" s="19">
        <v>137.81110000000001</v>
      </c>
    </row>
    <row r="157" spans="1:2" x14ac:dyDescent="0.25">
      <c r="A157" s="1">
        <f t="shared" si="2"/>
        <v>156</v>
      </c>
      <c r="B157" s="19">
        <v>138.59780000000001</v>
      </c>
    </row>
    <row r="158" spans="1:2" x14ac:dyDescent="0.25">
      <c r="A158" s="1">
        <f t="shared" si="2"/>
        <v>157</v>
      </c>
      <c r="B158" s="19">
        <v>139.38339999999999</v>
      </c>
    </row>
    <row r="159" spans="1:2" x14ac:dyDescent="0.25">
      <c r="A159" s="1">
        <f t="shared" si="2"/>
        <v>158</v>
      </c>
      <c r="B159" s="19">
        <v>140.1678</v>
      </c>
    </row>
    <row r="160" spans="1:2" x14ac:dyDescent="0.25">
      <c r="A160" s="1">
        <f t="shared" si="2"/>
        <v>159</v>
      </c>
      <c r="B160" s="19">
        <v>140.95089999999999</v>
      </c>
    </row>
    <row r="161" spans="1:2" x14ac:dyDescent="0.25">
      <c r="A161" s="1">
        <f t="shared" si="2"/>
        <v>160</v>
      </c>
      <c r="B161" s="19">
        <v>141.7328</v>
      </c>
    </row>
    <row r="162" spans="1:2" x14ac:dyDescent="0.25">
      <c r="A162" s="1">
        <f t="shared" si="2"/>
        <v>161</v>
      </c>
      <c r="B162" s="19">
        <v>142.5136</v>
      </c>
    </row>
    <row r="163" spans="1:2" x14ac:dyDescent="0.25">
      <c r="A163" s="1">
        <f t="shared" si="2"/>
        <v>162</v>
      </c>
      <c r="B163" s="19">
        <v>143.29310000000001</v>
      </c>
    </row>
    <row r="164" spans="1:2" x14ac:dyDescent="0.25">
      <c r="A164" s="1">
        <f t="shared" si="2"/>
        <v>163</v>
      </c>
      <c r="B164" s="19">
        <v>144.07149999999999</v>
      </c>
    </row>
    <row r="165" spans="1:2" x14ac:dyDescent="0.25">
      <c r="A165" s="1">
        <f t="shared" si="2"/>
        <v>164</v>
      </c>
      <c r="B165" s="19">
        <v>144.8486</v>
      </c>
    </row>
    <row r="166" spans="1:2" x14ac:dyDescent="0.25">
      <c r="A166" s="1">
        <f t="shared" si="2"/>
        <v>165</v>
      </c>
      <c r="B166" s="19">
        <v>145.62459999999999</v>
      </c>
    </row>
    <row r="167" spans="1:2" x14ac:dyDescent="0.25">
      <c r="A167" s="1">
        <f t="shared" si="2"/>
        <v>166</v>
      </c>
      <c r="B167" s="19">
        <v>146.39940000000001</v>
      </c>
    </row>
    <row r="168" spans="1:2" x14ac:dyDescent="0.25">
      <c r="A168" s="1">
        <f t="shared" si="2"/>
        <v>167</v>
      </c>
      <c r="B168" s="19">
        <v>147.173</v>
      </c>
    </row>
    <row r="169" spans="1:2" x14ac:dyDescent="0.25">
      <c r="A169" s="1">
        <f t="shared" si="2"/>
        <v>168</v>
      </c>
      <c r="B169" s="19">
        <v>147.94540000000001</v>
      </c>
    </row>
    <row r="170" spans="1:2" x14ac:dyDescent="0.25">
      <c r="A170" s="1">
        <f t="shared" si="2"/>
        <v>169</v>
      </c>
      <c r="B170" s="19">
        <v>148.7166</v>
      </c>
    </row>
    <row r="171" spans="1:2" x14ac:dyDescent="0.25">
      <c r="A171" s="1">
        <f t="shared" si="2"/>
        <v>170</v>
      </c>
      <c r="B171" s="19">
        <v>149.48660000000001</v>
      </c>
    </row>
    <row r="172" spans="1:2" x14ac:dyDescent="0.25">
      <c r="A172" s="1">
        <f t="shared" si="2"/>
        <v>171</v>
      </c>
      <c r="B172" s="19">
        <v>150.25550000000001</v>
      </c>
    </row>
    <row r="173" spans="1:2" x14ac:dyDescent="0.25">
      <c r="A173" s="1">
        <f t="shared" si="2"/>
        <v>172</v>
      </c>
      <c r="B173" s="19">
        <v>151.0231</v>
      </c>
    </row>
    <row r="174" spans="1:2" x14ac:dyDescent="0.25">
      <c r="A174" s="1">
        <f t="shared" si="2"/>
        <v>173</v>
      </c>
      <c r="B174" s="19">
        <v>151.78960000000001</v>
      </c>
    </row>
    <row r="175" spans="1:2" x14ac:dyDescent="0.25">
      <c r="A175" s="1">
        <f t="shared" si="2"/>
        <v>174</v>
      </c>
      <c r="B175" s="19">
        <v>152.5549</v>
      </c>
    </row>
    <row r="176" spans="1:2" x14ac:dyDescent="0.25">
      <c r="A176" s="1">
        <f t="shared" si="2"/>
        <v>175</v>
      </c>
      <c r="B176" s="19">
        <v>153.31899999999999</v>
      </c>
    </row>
    <row r="177" spans="1:2" x14ac:dyDescent="0.25">
      <c r="A177" s="1">
        <f t="shared" si="2"/>
        <v>176</v>
      </c>
      <c r="B177" s="19">
        <v>154.08199999999999</v>
      </c>
    </row>
    <row r="178" spans="1:2" x14ac:dyDescent="0.25">
      <c r="A178" s="1">
        <f t="shared" si="2"/>
        <v>177</v>
      </c>
      <c r="B178" s="19">
        <v>154.84370000000001</v>
      </c>
    </row>
    <row r="179" spans="1:2" x14ac:dyDescent="0.25">
      <c r="A179" s="1">
        <f t="shared" si="2"/>
        <v>178</v>
      </c>
      <c r="B179" s="19">
        <v>155.6044</v>
      </c>
    </row>
    <row r="180" spans="1:2" x14ac:dyDescent="0.25">
      <c r="A180" s="1">
        <f t="shared" si="2"/>
        <v>179</v>
      </c>
      <c r="B180" s="19">
        <v>156.3638</v>
      </c>
    </row>
    <row r="181" spans="1:2" x14ac:dyDescent="0.25">
      <c r="A181" s="1">
        <f t="shared" si="2"/>
        <v>180</v>
      </c>
      <c r="B181" s="19">
        <v>157.12209999999999</v>
      </c>
    </row>
    <row r="182" spans="1:2" x14ac:dyDescent="0.25">
      <c r="A182" s="1">
        <f t="shared" si="2"/>
        <v>181</v>
      </c>
      <c r="B182" s="19">
        <v>157.8792</v>
      </c>
    </row>
    <row r="183" spans="1:2" x14ac:dyDescent="0.25">
      <c r="A183" s="1">
        <f t="shared" si="2"/>
        <v>182</v>
      </c>
      <c r="B183" s="19">
        <v>158.63509999999999</v>
      </c>
    </row>
    <row r="184" spans="1:2" x14ac:dyDescent="0.25">
      <c r="A184" s="1">
        <f t="shared" si="2"/>
        <v>183</v>
      </c>
      <c r="B184" s="19">
        <v>159.38990000000001</v>
      </c>
    </row>
    <row r="185" spans="1:2" x14ac:dyDescent="0.25">
      <c r="A185" s="1">
        <f t="shared" si="2"/>
        <v>184</v>
      </c>
      <c r="B185" s="19">
        <v>160.14349999999999</v>
      </c>
    </row>
    <row r="186" spans="1:2" x14ac:dyDescent="0.25">
      <c r="A186" s="1">
        <f t="shared" si="2"/>
        <v>185</v>
      </c>
      <c r="B186" s="19">
        <v>160.89599999999999</v>
      </c>
    </row>
    <row r="187" spans="1:2" x14ac:dyDescent="0.25">
      <c r="A187" s="1">
        <f t="shared" si="2"/>
        <v>186</v>
      </c>
      <c r="B187" s="19">
        <v>161.6473</v>
      </c>
    </row>
    <row r="188" spans="1:2" x14ac:dyDescent="0.25">
      <c r="A188" s="1">
        <f t="shared" si="2"/>
        <v>187</v>
      </c>
      <c r="B188" s="19">
        <v>162.39750000000001</v>
      </c>
    </row>
    <row r="189" spans="1:2" x14ac:dyDescent="0.25">
      <c r="A189" s="1">
        <f t="shared" si="2"/>
        <v>188</v>
      </c>
      <c r="B189" s="19">
        <v>163.1465</v>
      </c>
    </row>
    <row r="190" spans="1:2" x14ac:dyDescent="0.25">
      <c r="A190" s="1">
        <f t="shared" si="2"/>
        <v>189</v>
      </c>
      <c r="B190" s="19">
        <v>163.89429999999999</v>
      </c>
    </row>
    <row r="191" spans="1:2" x14ac:dyDescent="0.25">
      <c r="A191" s="1">
        <f t="shared" si="2"/>
        <v>190</v>
      </c>
      <c r="B191" s="19">
        <v>164.64109999999999</v>
      </c>
    </row>
    <row r="192" spans="1:2" x14ac:dyDescent="0.25">
      <c r="A192" s="1">
        <f t="shared" si="2"/>
        <v>191</v>
      </c>
      <c r="B192" s="19">
        <v>165.38659999999999</v>
      </c>
    </row>
    <row r="193" spans="1:2" x14ac:dyDescent="0.25">
      <c r="A193" s="1">
        <f t="shared" si="2"/>
        <v>192</v>
      </c>
      <c r="B193" s="19">
        <v>166.131</v>
      </c>
    </row>
    <row r="194" spans="1:2" x14ac:dyDescent="0.25">
      <c r="A194" s="1">
        <f t="shared" si="2"/>
        <v>193</v>
      </c>
      <c r="B194" s="19">
        <v>166.87430000000001</v>
      </c>
    </row>
    <row r="195" spans="1:2" x14ac:dyDescent="0.25">
      <c r="A195" s="1">
        <f t="shared" si="2"/>
        <v>194</v>
      </c>
      <c r="B195" s="19">
        <v>167.6164</v>
      </c>
    </row>
    <row r="196" spans="1:2" x14ac:dyDescent="0.25">
      <c r="A196" s="1">
        <f t="shared" si="2"/>
        <v>195</v>
      </c>
      <c r="B196" s="19">
        <v>168.35740000000001</v>
      </c>
    </row>
    <row r="197" spans="1:2" x14ac:dyDescent="0.25">
      <c r="A197" s="1">
        <f t="shared" ref="A197:A260" si="3">A196+1</f>
        <v>196</v>
      </c>
      <c r="B197" s="19">
        <v>169.09719999999999</v>
      </c>
    </row>
    <row r="198" spans="1:2" x14ac:dyDescent="0.25">
      <c r="A198" s="1">
        <f t="shared" si="3"/>
        <v>197</v>
      </c>
      <c r="B198" s="19">
        <v>169.83600000000001</v>
      </c>
    </row>
    <row r="199" spans="1:2" x14ac:dyDescent="0.25">
      <c r="A199" s="1">
        <f t="shared" si="3"/>
        <v>198</v>
      </c>
      <c r="B199" s="19">
        <v>170.5735</v>
      </c>
    </row>
    <row r="200" spans="1:2" x14ac:dyDescent="0.25">
      <c r="A200" s="1">
        <f t="shared" si="3"/>
        <v>199</v>
      </c>
      <c r="B200" s="19">
        <v>171.31</v>
      </c>
    </row>
    <row r="201" spans="1:2" x14ac:dyDescent="0.25">
      <c r="A201" s="1">
        <f t="shared" si="3"/>
        <v>200</v>
      </c>
      <c r="B201" s="19">
        <v>172.0454</v>
      </c>
    </row>
    <row r="202" spans="1:2" x14ac:dyDescent="0.25">
      <c r="A202" s="1">
        <f t="shared" si="3"/>
        <v>201</v>
      </c>
      <c r="B202" s="19">
        <v>172.77950000000001</v>
      </c>
    </row>
    <row r="203" spans="1:2" x14ac:dyDescent="0.25">
      <c r="A203" s="1">
        <f t="shared" si="3"/>
        <v>202</v>
      </c>
      <c r="B203" s="19">
        <v>173.51259999999999</v>
      </c>
    </row>
    <row r="204" spans="1:2" x14ac:dyDescent="0.25">
      <c r="A204" s="1">
        <f t="shared" si="3"/>
        <v>203</v>
      </c>
      <c r="B204" s="19">
        <v>174.24449999999999</v>
      </c>
    </row>
    <row r="205" spans="1:2" x14ac:dyDescent="0.25">
      <c r="A205" s="1">
        <f t="shared" si="3"/>
        <v>204</v>
      </c>
      <c r="B205" s="19">
        <v>174.9753</v>
      </c>
    </row>
    <row r="206" spans="1:2" x14ac:dyDescent="0.25">
      <c r="A206" s="1">
        <f t="shared" si="3"/>
        <v>205</v>
      </c>
      <c r="B206" s="19">
        <v>175.70500000000001</v>
      </c>
    </row>
    <row r="207" spans="1:2" x14ac:dyDescent="0.25">
      <c r="A207" s="1">
        <f t="shared" si="3"/>
        <v>206</v>
      </c>
      <c r="B207" s="19">
        <v>176.43360000000001</v>
      </c>
    </row>
    <row r="208" spans="1:2" x14ac:dyDescent="0.25">
      <c r="A208" s="1">
        <f t="shared" si="3"/>
        <v>207</v>
      </c>
      <c r="B208" s="19">
        <v>177.161</v>
      </c>
    </row>
    <row r="209" spans="1:2" x14ac:dyDescent="0.25">
      <c r="A209" s="1">
        <f t="shared" si="3"/>
        <v>208</v>
      </c>
      <c r="B209" s="19">
        <v>177.88730000000001</v>
      </c>
    </row>
    <row r="210" spans="1:2" x14ac:dyDescent="0.25">
      <c r="A210" s="1">
        <f t="shared" si="3"/>
        <v>209</v>
      </c>
      <c r="B210" s="19">
        <v>178.61259999999999</v>
      </c>
    </row>
    <row r="211" spans="1:2" x14ac:dyDescent="0.25">
      <c r="A211" s="1">
        <f t="shared" si="3"/>
        <v>210</v>
      </c>
      <c r="B211" s="19">
        <v>179.3366</v>
      </c>
    </row>
    <row r="212" spans="1:2" x14ac:dyDescent="0.25">
      <c r="A212" s="1">
        <f t="shared" si="3"/>
        <v>211</v>
      </c>
      <c r="B212" s="19">
        <v>180.05969999999999</v>
      </c>
    </row>
    <row r="213" spans="1:2" x14ac:dyDescent="0.25">
      <c r="A213" s="1">
        <f t="shared" si="3"/>
        <v>212</v>
      </c>
      <c r="B213" s="19">
        <v>180.78149999999999</v>
      </c>
    </row>
    <row r="214" spans="1:2" x14ac:dyDescent="0.25">
      <c r="A214" s="1">
        <f t="shared" si="3"/>
        <v>213</v>
      </c>
      <c r="B214" s="19">
        <v>181.50229999999999</v>
      </c>
    </row>
    <row r="215" spans="1:2" x14ac:dyDescent="0.25">
      <c r="A215" s="1">
        <f t="shared" si="3"/>
        <v>214</v>
      </c>
      <c r="B215" s="19">
        <v>182.22190000000001</v>
      </c>
    </row>
    <row r="216" spans="1:2" x14ac:dyDescent="0.25">
      <c r="A216" s="1">
        <f t="shared" si="3"/>
        <v>215</v>
      </c>
      <c r="B216" s="19">
        <v>182.94049999999999</v>
      </c>
    </row>
    <row r="217" spans="1:2" x14ac:dyDescent="0.25">
      <c r="A217" s="1">
        <f t="shared" si="3"/>
        <v>216</v>
      </c>
      <c r="B217" s="19">
        <v>183.65799999999999</v>
      </c>
    </row>
    <row r="218" spans="1:2" x14ac:dyDescent="0.25">
      <c r="A218" s="1">
        <f t="shared" si="3"/>
        <v>217</v>
      </c>
      <c r="B218" s="19">
        <v>184.37430000000001</v>
      </c>
    </row>
    <row r="219" spans="1:2" x14ac:dyDescent="0.25">
      <c r="A219" s="1">
        <f t="shared" si="3"/>
        <v>218</v>
      </c>
      <c r="B219" s="19">
        <v>185.08949999999999</v>
      </c>
    </row>
    <row r="220" spans="1:2" x14ac:dyDescent="0.25">
      <c r="A220" s="1">
        <f t="shared" si="3"/>
        <v>219</v>
      </c>
      <c r="B220" s="19">
        <v>185.80369999999999</v>
      </c>
    </row>
    <row r="221" spans="1:2" x14ac:dyDescent="0.25">
      <c r="A221" s="1">
        <f t="shared" si="3"/>
        <v>220</v>
      </c>
      <c r="B221" s="19">
        <v>186.51669999999999</v>
      </c>
    </row>
    <row r="222" spans="1:2" x14ac:dyDescent="0.25">
      <c r="A222" s="1">
        <f t="shared" si="3"/>
        <v>221</v>
      </c>
      <c r="B222" s="19">
        <v>187.2287</v>
      </c>
    </row>
    <row r="223" spans="1:2" x14ac:dyDescent="0.25">
      <c r="A223" s="1">
        <f t="shared" si="3"/>
        <v>222</v>
      </c>
      <c r="B223" s="19">
        <v>187.93960000000001</v>
      </c>
    </row>
    <row r="224" spans="1:2" x14ac:dyDescent="0.25">
      <c r="A224" s="1">
        <f t="shared" si="3"/>
        <v>223</v>
      </c>
      <c r="B224" s="19">
        <v>188.64930000000001</v>
      </c>
    </row>
    <row r="225" spans="1:2" x14ac:dyDescent="0.25">
      <c r="A225" s="1">
        <f t="shared" si="3"/>
        <v>224</v>
      </c>
      <c r="B225" s="19">
        <v>189.358</v>
      </c>
    </row>
    <row r="226" spans="1:2" x14ac:dyDescent="0.25">
      <c r="A226" s="1">
        <f t="shared" si="3"/>
        <v>225</v>
      </c>
      <c r="B226" s="19">
        <v>190.06559999999999</v>
      </c>
    </row>
    <row r="227" spans="1:2" x14ac:dyDescent="0.25">
      <c r="A227" s="1">
        <f t="shared" si="3"/>
        <v>226</v>
      </c>
      <c r="B227" s="19">
        <v>190.77209999999999</v>
      </c>
    </row>
    <row r="228" spans="1:2" x14ac:dyDescent="0.25">
      <c r="A228" s="1">
        <f t="shared" si="3"/>
        <v>227</v>
      </c>
      <c r="B228" s="19">
        <v>191.47749999999999</v>
      </c>
    </row>
    <row r="229" spans="1:2" x14ac:dyDescent="0.25">
      <c r="A229" s="1">
        <f t="shared" si="3"/>
        <v>228</v>
      </c>
      <c r="B229" s="19">
        <v>192.18190000000001</v>
      </c>
    </row>
    <row r="230" spans="1:2" x14ac:dyDescent="0.25">
      <c r="A230" s="1">
        <f t="shared" si="3"/>
        <v>229</v>
      </c>
      <c r="B230" s="19">
        <v>192.88509999999999</v>
      </c>
    </row>
    <row r="231" spans="1:2" x14ac:dyDescent="0.25">
      <c r="A231" s="1">
        <f t="shared" si="3"/>
        <v>230</v>
      </c>
      <c r="B231" s="19">
        <v>193.5873</v>
      </c>
    </row>
    <row r="232" spans="1:2" x14ac:dyDescent="0.25">
      <c r="A232" s="1">
        <f t="shared" si="3"/>
        <v>231</v>
      </c>
      <c r="B232" s="19">
        <v>194.28399999999999</v>
      </c>
    </row>
    <row r="233" spans="1:2" x14ac:dyDescent="0.25">
      <c r="A233" s="1">
        <f t="shared" si="3"/>
        <v>232</v>
      </c>
      <c r="B233" s="19">
        <v>194.98840000000001</v>
      </c>
    </row>
    <row r="234" spans="1:2" x14ac:dyDescent="0.25">
      <c r="A234" s="1">
        <f t="shared" si="3"/>
        <v>233</v>
      </c>
      <c r="B234" s="19">
        <v>195.6874</v>
      </c>
    </row>
    <row r="235" spans="1:2" x14ac:dyDescent="0.25">
      <c r="A235" s="1">
        <f t="shared" si="3"/>
        <v>234</v>
      </c>
      <c r="B235" s="19">
        <v>196.3852</v>
      </c>
    </row>
    <row r="236" spans="1:2" x14ac:dyDescent="0.25">
      <c r="A236" s="1">
        <f t="shared" si="3"/>
        <v>235</v>
      </c>
      <c r="B236" s="19">
        <v>197.08199999999999</v>
      </c>
    </row>
    <row r="237" spans="1:2" x14ac:dyDescent="0.25">
      <c r="A237" s="1">
        <f t="shared" si="3"/>
        <v>236</v>
      </c>
      <c r="B237" s="19">
        <v>197.77780000000001</v>
      </c>
    </row>
    <row r="238" spans="1:2" x14ac:dyDescent="0.25">
      <c r="A238" s="1">
        <f t="shared" si="3"/>
        <v>237</v>
      </c>
      <c r="B238" s="19">
        <v>198.47239999999999</v>
      </c>
    </row>
    <row r="239" spans="1:2" x14ac:dyDescent="0.25">
      <c r="A239" s="1">
        <f t="shared" si="3"/>
        <v>238</v>
      </c>
      <c r="B239" s="19">
        <v>199.166</v>
      </c>
    </row>
    <row r="240" spans="1:2" x14ac:dyDescent="0.25">
      <c r="A240" s="1">
        <f t="shared" si="3"/>
        <v>239</v>
      </c>
      <c r="B240" s="19">
        <v>199.85849999999999</v>
      </c>
    </row>
    <row r="241" spans="1:2" x14ac:dyDescent="0.25">
      <c r="A241" s="1">
        <f t="shared" si="3"/>
        <v>240</v>
      </c>
      <c r="B241" s="19">
        <v>200.55</v>
      </c>
    </row>
    <row r="242" spans="1:2" x14ac:dyDescent="0.25">
      <c r="A242" s="1">
        <f t="shared" si="3"/>
        <v>241</v>
      </c>
      <c r="B242" s="19">
        <v>201.24039999999999</v>
      </c>
    </row>
    <row r="243" spans="1:2" x14ac:dyDescent="0.25">
      <c r="A243" s="1">
        <f t="shared" si="3"/>
        <v>242</v>
      </c>
      <c r="B243" s="19">
        <v>201.9297</v>
      </c>
    </row>
    <row r="244" spans="1:2" x14ac:dyDescent="0.25">
      <c r="A244" s="1">
        <f t="shared" si="3"/>
        <v>243</v>
      </c>
      <c r="B244" s="19">
        <v>202.61799999999999</v>
      </c>
    </row>
    <row r="245" spans="1:2" x14ac:dyDescent="0.25">
      <c r="A245" s="1">
        <f t="shared" si="3"/>
        <v>244</v>
      </c>
      <c r="B245" s="19">
        <v>203.30520000000001</v>
      </c>
    </row>
    <row r="246" spans="1:2" x14ac:dyDescent="0.25">
      <c r="A246" s="1">
        <f t="shared" si="3"/>
        <v>245</v>
      </c>
      <c r="B246" s="19">
        <v>203.9914</v>
      </c>
    </row>
    <row r="247" spans="1:2" x14ac:dyDescent="0.25">
      <c r="A247" s="1">
        <f t="shared" si="3"/>
        <v>246</v>
      </c>
      <c r="B247" s="19">
        <v>204.6765</v>
      </c>
    </row>
    <row r="248" spans="1:2" x14ac:dyDescent="0.25">
      <c r="A248" s="1">
        <f t="shared" si="3"/>
        <v>247</v>
      </c>
      <c r="B248" s="19">
        <v>205.36859999999999</v>
      </c>
    </row>
    <row r="249" spans="1:2" x14ac:dyDescent="0.25">
      <c r="A249" s="1">
        <f t="shared" si="3"/>
        <v>248</v>
      </c>
      <c r="B249" s="19">
        <v>206.0436</v>
      </c>
    </row>
    <row r="250" spans="1:2" x14ac:dyDescent="0.25">
      <c r="A250" s="1">
        <f t="shared" si="3"/>
        <v>249</v>
      </c>
      <c r="B250" s="19">
        <v>206.72550000000001</v>
      </c>
    </row>
    <row r="251" spans="1:2" x14ac:dyDescent="0.25">
      <c r="A251" s="1">
        <f t="shared" si="3"/>
        <v>250</v>
      </c>
      <c r="B251" s="19">
        <v>207.40649999999999</v>
      </c>
    </row>
    <row r="252" spans="1:2" x14ac:dyDescent="0.25">
      <c r="A252" s="1">
        <f t="shared" si="3"/>
        <v>251</v>
      </c>
      <c r="B252" s="19">
        <v>208.08629999999999</v>
      </c>
    </row>
    <row r="253" spans="1:2" x14ac:dyDescent="0.25">
      <c r="A253" s="1">
        <f t="shared" si="3"/>
        <v>252</v>
      </c>
      <c r="B253" s="19">
        <v>208.76519999999999</v>
      </c>
    </row>
    <row r="254" spans="1:2" x14ac:dyDescent="0.25">
      <c r="A254" s="1">
        <f t="shared" si="3"/>
        <v>253</v>
      </c>
      <c r="B254" s="19">
        <v>209.44290000000001</v>
      </c>
    </row>
    <row r="255" spans="1:2" x14ac:dyDescent="0.25">
      <c r="A255" s="1">
        <f t="shared" si="3"/>
        <v>254</v>
      </c>
      <c r="B255" s="19">
        <v>210.11969999999999</v>
      </c>
    </row>
    <row r="256" spans="1:2" x14ac:dyDescent="0.25">
      <c r="A256" s="1">
        <f t="shared" si="3"/>
        <v>255</v>
      </c>
      <c r="B256" s="19">
        <v>210.7954</v>
      </c>
    </row>
    <row r="257" spans="1:2" x14ac:dyDescent="0.25">
      <c r="A257" s="1">
        <f t="shared" si="3"/>
        <v>256</v>
      </c>
      <c r="B257" s="19">
        <v>211.4701</v>
      </c>
    </row>
    <row r="258" spans="1:2" x14ac:dyDescent="0.25">
      <c r="A258" s="1">
        <f t="shared" si="3"/>
        <v>257</v>
      </c>
      <c r="B258" s="19">
        <v>212.1437</v>
      </c>
    </row>
    <row r="259" spans="1:2" x14ac:dyDescent="0.25">
      <c r="A259" s="1">
        <f t="shared" si="3"/>
        <v>258</v>
      </c>
      <c r="B259" s="19">
        <v>212.81630000000001</v>
      </c>
    </row>
    <row r="260" spans="1:2" x14ac:dyDescent="0.25">
      <c r="A260" s="1">
        <f t="shared" si="3"/>
        <v>259</v>
      </c>
      <c r="B260" s="19">
        <v>213.48779999999999</v>
      </c>
    </row>
    <row r="261" spans="1:2" x14ac:dyDescent="0.25">
      <c r="A261" s="1">
        <f t="shared" ref="A261:A324" si="4">A260+1</f>
        <v>260</v>
      </c>
      <c r="B261" s="19">
        <v>214.1584</v>
      </c>
    </row>
    <row r="262" spans="1:2" x14ac:dyDescent="0.25">
      <c r="A262" s="1">
        <f t="shared" si="4"/>
        <v>261</v>
      </c>
      <c r="B262" s="19">
        <v>214.8278</v>
      </c>
    </row>
    <row r="263" spans="1:2" x14ac:dyDescent="0.25">
      <c r="A263" s="1">
        <f t="shared" si="4"/>
        <v>262</v>
      </c>
      <c r="B263" s="19">
        <v>215.49629999999999</v>
      </c>
    </row>
    <row r="264" spans="1:2" x14ac:dyDescent="0.25">
      <c r="A264" s="1">
        <f t="shared" si="4"/>
        <v>263</v>
      </c>
      <c r="B264" s="19">
        <v>216.16380000000001</v>
      </c>
    </row>
    <row r="265" spans="1:2" x14ac:dyDescent="0.25">
      <c r="A265" s="1">
        <f t="shared" si="4"/>
        <v>264</v>
      </c>
      <c r="B265" s="19">
        <v>216.83019999999999</v>
      </c>
    </row>
    <row r="266" spans="1:2" x14ac:dyDescent="0.25">
      <c r="A266" s="1">
        <f t="shared" si="4"/>
        <v>265</v>
      </c>
      <c r="B266" s="19">
        <v>217.4956</v>
      </c>
    </row>
    <row r="267" spans="1:2" x14ac:dyDescent="0.25">
      <c r="A267" s="1">
        <f t="shared" si="4"/>
        <v>266</v>
      </c>
      <c r="B267" s="19">
        <v>218.15989999999999</v>
      </c>
    </row>
    <row r="268" spans="1:2" x14ac:dyDescent="0.25">
      <c r="A268" s="1">
        <f t="shared" si="4"/>
        <v>267</v>
      </c>
      <c r="B268" s="19">
        <v>218.82329999999999</v>
      </c>
    </row>
    <row r="269" spans="1:2" x14ac:dyDescent="0.25">
      <c r="A269" s="1">
        <f t="shared" si="4"/>
        <v>268</v>
      </c>
      <c r="B269" s="19">
        <v>219.48560000000001</v>
      </c>
    </row>
    <row r="270" spans="1:2" x14ac:dyDescent="0.25">
      <c r="A270" s="1">
        <f t="shared" si="4"/>
        <v>269</v>
      </c>
      <c r="B270" s="19">
        <v>220.14689999999999</v>
      </c>
    </row>
    <row r="271" spans="1:2" x14ac:dyDescent="0.25">
      <c r="A271" s="1">
        <f t="shared" si="4"/>
        <v>270</v>
      </c>
      <c r="B271" s="19">
        <v>220.80719999999999</v>
      </c>
    </row>
    <row r="272" spans="1:2" x14ac:dyDescent="0.25">
      <c r="A272" s="1">
        <f t="shared" si="4"/>
        <v>271</v>
      </c>
      <c r="B272" s="19">
        <v>221.4665</v>
      </c>
    </row>
    <row r="273" spans="1:2" x14ac:dyDescent="0.25">
      <c r="A273" s="1">
        <f t="shared" si="4"/>
        <v>272</v>
      </c>
      <c r="B273" s="19">
        <v>222.12479999999999</v>
      </c>
    </row>
    <row r="274" spans="1:2" x14ac:dyDescent="0.25">
      <c r="A274" s="1">
        <f t="shared" si="4"/>
        <v>273</v>
      </c>
      <c r="B274" s="19">
        <v>222.78210000000001</v>
      </c>
    </row>
    <row r="275" spans="1:2" x14ac:dyDescent="0.25">
      <c r="A275" s="1">
        <f t="shared" si="4"/>
        <v>274</v>
      </c>
      <c r="B275" s="19">
        <v>223.4383</v>
      </c>
    </row>
    <row r="276" spans="1:2" x14ac:dyDescent="0.25">
      <c r="A276" s="1">
        <f t="shared" si="4"/>
        <v>275</v>
      </c>
      <c r="B276" s="19">
        <v>224.09350000000001</v>
      </c>
    </row>
    <row r="277" spans="1:2" x14ac:dyDescent="0.25">
      <c r="A277" s="1">
        <f t="shared" si="4"/>
        <v>276</v>
      </c>
      <c r="B277" s="19">
        <v>224.74780000000001</v>
      </c>
    </row>
    <row r="278" spans="1:2" x14ac:dyDescent="0.25">
      <c r="A278" s="1">
        <f t="shared" si="4"/>
        <v>277</v>
      </c>
      <c r="B278" s="19">
        <v>225.40100000000001</v>
      </c>
    </row>
    <row r="279" spans="1:2" x14ac:dyDescent="0.25">
      <c r="A279" s="1">
        <f t="shared" si="4"/>
        <v>278</v>
      </c>
      <c r="B279" s="19">
        <v>226.0532</v>
      </c>
    </row>
    <row r="280" spans="1:2" x14ac:dyDescent="0.25">
      <c r="A280" s="1">
        <f t="shared" si="4"/>
        <v>279</v>
      </c>
      <c r="B280" s="19">
        <v>226.7045</v>
      </c>
    </row>
    <row r="281" spans="1:2" x14ac:dyDescent="0.25">
      <c r="A281" s="1">
        <f t="shared" si="4"/>
        <v>280</v>
      </c>
      <c r="B281" s="19">
        <v>227.35470000000001</v>
      </c>
    </row>
    <row r="282" spans="1:2" x14ac:dyDescent="0.25">
      <c r="A282" s="1">
        <f t="shared" si="4"/>
        <v>281</v>
      </c>
      <c r="B282" s="19">
        <v>228.00389999999999</v>
      </c>
    </row>
    <row r="283" spans="1:2" x14ac:dyDescent="0.25">
      <c r="A283" s="1">
        <f t="shared" si="4"/>
        <v>282</v>
      </c>
      <c r="B283" s="19">
        <v>228.65219999999999</v>
      </c>
    </row>
    <row r="284" spans="1:2" x14ac:dyDescent="0.25">
      <c r="A284" s="1">
        <f t="shared" si="4"/>
        <v>283</v>
      </c>
      <c r="B284" s="19">
        <v>229.29939999999999</v>
      </c>
    </row>
    <row r="285" spans="1:2" x14ac:dyDescent="0.25">
      <c r="A285" s="1">
        <f t="shared" si="4"/>
        <v>284</v>
      </c>
      <c r="B285" s="19">
        <v>229.94560000000001</v>
      </c>
    </row>
    <row r="286" spans="1:2" x14ac:dyDescent="0.25">
      <c r="A286" s="1">
        <f t="shared" si="4"/>
        <v>285</v>
      </c>
      <c r="B286" s="19">
        <v>230.5909</v>
      </c>
    </row>
    <row r="287" spans="1:2" x14ac:dyDescent="0.25">
      <c r="A287" s="1">
        <f t="shared" si="4"/>
        <v>286</v>
      </c>
      <c r="B287" s="19">
        <v>231.23509999999999</v>
      </c>
    </row>
    <row r="288" spans="1:2" x14ac:dyDescent="0.25">
      <c r="A288" s="1">
        <f t="shared" si="4"/>
        <v>287</v>
      </c>
      <c r="B288" s="19">
        <v>231.8784</v>
      </c>
    </row>
    <row r="289" spans="1:2" x14ac:dyDescent="0.25">
      <c r="A289" s="1">
        <f t="shared" si="4"/>
        <v>288</v>
      </c>
      <c r="B289" s="19">
        <v>232.52070000000001</v>
      </c>
    </row>
    <row r="290" spans="1:2" x14ac:dyDescent="0.25">
      <c r="A290" s="1">
        <f t="shared" si="4"/>
        <v>289</v>
      </c>
      <c r="B290" s="19">
        <v>233.16200000000001</v>
      </c>
    </row>
    <row r="291" spans="1:2" x14ac:dyDescent="0.25">
      <c r="A291" s="1">
        <f t="shared" si="4"/>
        <v>290</v>
      </c>
      <c r="B291" s="19">
        <v>233.8022</v>
      </c>
    </row>
    <row r="292" spans="1:2" x14ac:dyDescent="0.25">
      <c r="A292" s="1">
        <f t="shared" si="4"/>
        <v>291</v>
      </c>
      <c r="B292" s="19">
        <v>234.44159999999999</v>
      </c>
    </row>
    <row r="293" spans="1:2" x14ac:dyDescent="0.25">
      <c r="A293" s="1">
        <f t="shared" si="4"/>
        <v>292</v>
      </c>
      <c r="B293" s="19">
        <v>235.07990000000001</v>
      </c>
    </row>
    <row r="294" spans="1:2" x14ac:dyDescent="0.25">
      <c r="A294" s="1">
        <f t="shared" si="4"/>
        <v>293</v>
      </c>
      <c r="B294" s="19">
        <v>235.71729999999999</v>
      </c>
    </row>
    <row r="295" spans="1:2" x14ac:dyDescent="0.25">
      <c r="A295" s="1">
        <f t="shared" si="4"/>
        <v>294</v>
      </c>
      <c r="B295" s="19">
        <v>236.3537</v>
      </c>
    </row>
    <row r="296" spans="1:2" x14ac:dyDescent="0.25">
      <c r="A296" s="1">
        <f t="shared" si="4"/>
        <v>295</v>
      </c>
      <c r="B296" s="19">
        <v>236.98910000000001</v>
      </c>
    </row>
    <row r="297" spans="1:2" x14ac:dyDescent="0.25">
      <c r="A297" s="1">
        <f t="shared" si="4"/>
        <v>296</v>
      </c>
      <c r="B297" s="19">
        <v>237.62350000000001</v>
      </c>
    </row>
    <row r="298" spans="1:2" x14ac:dyDescent="0.25">
      <c r="A298" s="1">
        <f t="shared" si="4"/>
        <v>297</v>
      </c>
      <c r="B298" s="19">
        <v>238.2569</v>
      </c>
    </row>
    <row r="299" spans="1:2" x14ac:dyDescent="0.25">
      <c r="A299" s="1">
        <f t="shared" si="4"/>
        <v>298</v>
      </c>
      <c r="B299" s="19">
        <v>238.88939999999999</v>
      </c>
    </row>
    <row r="300" spans="1:2" x14ac:dyDescent="0.25">
      <c r="A300" s="1">
        <f t="shared" si="4"/>
        <v>299</v>
      </c>
      <c r="B300" s="19">
        <v>239.52090000000001</v>
      </c>
    </row>
    <row r="301" spans="1:2" x14ac:dyDescent="0.25">
      <c r="A301" s="1">
        <f t="shared" si="4"/>
        <v>300</v>
      </c>
      <c r="B301" s="19">
        <v>240.1514</v>
      </c>
    </row>
    <row r="302" spans="1:2" x14ac:dyDescent="0.25">
      <c r="A302" s="1">
        <f t="shared" si="4"/>
        <v>301</v>
      </c>
      <c r="B302" s="19">
        <v>240.78100000000001</v>
      </c>
    </row>
    <row r="303" spans="1:2" x14ac:dyDescent="0.25">
      <c r="A303" s="1">
        <f t="shared" si="4"/>
        <v>302</v>
      </c>
      <c r="B303" s="19">
        <v>241.40960000000001</v>
      </c>
    </row>
    <row r="304" spans="1:2" x14ac:dyDescent="0.25">
      <c r="A304" s="1">
        <f t="shared" si="4"/>
        <v>303</v>
      </c>
      <c r="B304" s="19">
        <v>242.03729999999999</v>
      </c>
    </row>
    <row r="305" spans="1:2" x14ac:dyDescent="0.25">
      <c r="A305" s="1">
        <f t="shared" si="4"/>
        <v>304</v>
      </c>
      <c r="B305" s="19">
        <v>243.28960000000001</v>
      </c>
    </row>
    <row r="306" spans="1:2" x14ac:dyDescent="0.25">
      <c r="A306" s="1">
        <f t="shared" si="4"/>
        <v>305</v>
      </c>
      <c r="B306" s="19">
        <v>243.9144</v>
      </c>
    </row>
    <row r="307" spans="1:2" x14ac:dyDescent="0.25">
      <c r="A307" s="1">
        <f t="shared" si="4"/>
        <v>306</v>
      </c>
      <c r="B307" s="19">
        <v>244.53819999999999</v>
      </c>
    </row>
    <row r="308" spans="1:2" x14ac:dyDescent="0.25">
      <c r="A308" s="1">
        <f t="shared" si="4"/>
        <v>307</v>
      </c>
      <c r="B308" s="19">
        <v>245.161</v>
      </c>
    </row>
    <row r="309" spans="1:2" x14ac:dyDescent="0.25">
      <c r="A309" s="1">
        <f t="shared" si="4"/>
        <v>308</v>
      </c>
      <c r="B309" s="19">
        <v>245.78290000000001</v>
      </c>
    </row>
    <row r="310" spans="1:2" x14ac:dyDescent="0.25">
      <c r="A310" s="1">
        <f t="shared" si="4"/>
        <v>309</v>
      </c>
      <c r="B310" s="19">
        <v>246.40379999999999</v>
      </c>
    </row>
    <row r="311" spans="1:2" x14ac:dyDescent="0.25">
      <c r="A311" s="1">
        <f t="shared" si="4"/>
        <v>310</v>
      </c>
      <c r="B311" s="19">
        <v>247.02379999999999</v>
      </c>
    </row>
    <row r="312" spans="1:2" x14ac:dyDescent="0.25">
      <c r="A312" s="1">
        <f t="shared" si="4"/>
        <v>311</v>
      </c>
      <c r="B312" s="19">
        <v>247.64269999999999</v>
      </c>
    </row>
    <row r="313" spans="1:2" x14ac:dyDescent="0.25">
      <c r="A313" s="1">
        <f t="shared" si="4"/>
        <v>312</v>
      </c>
      <c r="B313" s="19">
        <v>248.26089999999999</v>
      </c>
    </row>
    <row r="314" spans="1:2" x14ac:dyDescent="0.25">
      <c r="A314" s="1">
        <f t="shared" si="4"/>
        <v>313</v>
      </c>
      <c r="B314" s="19">
        <v>248.87799999999999</v>
      </c>
    </row>
    <row r="315" spans="1:2" x14ac:dyDescent="0.25">
      <c r="A315" s="1">
        <f t="shared" si="4"/>
        <v>314</v>
      </c>
      <c r="B315" s="19">
        <v>249.4941</v>
      </c>
    </row>
    <row r="316" spans="1:2" x14ac:dyDescent="0.25">
      <c r="A316" s="1">
        <f t="shared" si="4"/>
        <v>315</v>
      </c>
      <c r="B316" s="19">
        <v>250.10929999999999</v>
      </c>
    </row>
    <row r="317" spans="1:2" x14ac:dyDescent="0.25">
      <c r="A317" s="1">
        <f t="shared" si="4"/>
        <v>316</v>
      </c>
      <c r="B317" s="19">
        <v>250.7236</v>
      </c>
    </row>
    <row r="318" spans="1:2" x14ac:dyDescent="0.25">
      <c r="A318" s="1">
        <f t="shared" si="4"/>
        <v>317</v>
      </c>
      <c r="B318" s="19">
        <v>251.33690000000001</v>
      </c>
    </row>
    <row r="319" spans="1:2" x14ac:dyDescent="0.25">
      <c r="A319" s="1">
        <f t="shared" si="4"/>
        <v>318</v>
      </c>
      <c r="B319" s="19">
        <v>251.94929999999999</v>
      </c>
    </row>
    <row r="320" spans="1:2" x14ac:dyDescent="0.25">
      <c r="A320" s="1">
        <f t="shared" si="4"/>
        <v>319</v>
      </c>
      <c r="B320" s="19">
        <v>252.5608</v>
      </c>
    </row>
    <row r="321" spans="1:2" x14ac:dyDescent="0.25">
      <c r="A321" s="1">
        <f t="shared" si="4"/>
        <v>320</v>
      </c>
      <c r="B321" s="19">
        <v>253.1713</v>
      </c>
    </row>
    <row r="322" spans="1:2" x14ac:dyDescent="0.25">
      <c r="A322" s="1">
        <f t="shared" si="4"/>
        <v>321</v>
      </c>
      <c r="B322" s="19">
        <v>253.7808</v>
      </c>
    </row>
    <row r="323" spans="1:2" x14ac:dyDescent="0.25">
      <c r="A323" s="1">
        <f t="shared" si="4"/>
        <v>322</v>
      </c>
      <c r="B323" s="19">
        <v>254.3895</v>
      </c>
    </row>
    <row r="324" spans="1:2" x14ac:dyDescent="0.25">
      <c r="A324" s="1">
        <f t="shared" si="4"/>
        <v>323</v>
      </c>
      <c r="B324" s="19">
        <v>254.99709999999999</v>
      </c>
    </row>
    <row r="325" spans="1:2" x14ac:dyDescent="0.25">
      <c r="A325" s="1">
        <f t="shared" ref="A325:A388" si="5">A324+1</f>
        <v>324</v>
      </c>
      <c r="B325" s="19">
        <v>254.1</v>
      </c>
    </row>
    <row r="326" spans="1:2" x14ac:dyDescent="0.25">
      <c r="A326" s="1">
        <f t="shared" si="5"/>
        <v>325</v>
      </c>
      <c r="B326" s="19">
        <v>255.60390000000001</v>
      </c>
    </row>
    <row r="327" spans="1:2" x14ac:dyDescent="0.25">
      <c r="A327" s="1">
        <f t="shared" si="5"/>
        <v>326</v>
      </c>
      <c r="B327" s="19">
        <v>256.20979999999997</v>
      </c>
    </row>
    <row r="328" spans="1:2" x14ac:dyDescent="0.25">
      <c r="A328" s="1">
        <f t="shared" si="5"/>
        <v>327</v>
      </c>
      <c r="B328" s="19">
        <v>256.81470000000002</v>
      </c>
    </row>
    <row r="329" spans="1:2" x14ac:dyDescent="0.25">
      <c r="A329" s="1">
        <f t="shared" si="5"/>
        <v>328</v>
      </c>
      <c r="B329" s="19">
        <v>257.41860000000003</v>
      </c>
    </row>
    <row r="330" spans="1:2" x14ac:dyDescent="0.25">
      <c r="A330" s="1">
        <f t="shared" si="5"/>
        <v>329</v>
      </c>
      <c r="B330" s="19">
        <v>258.02170000000001</v>
      </c>
    </row>
    <row r="331" spans="1:2" x14ac:dyDescent="0.25">
      <c r="A331" s="1">
        <f t="shared" si="5"/>
        <v>330</v>
      </c>
      <c r="B331" s="19">
        <v>258.62380000000002</v>
      </c>
    </row>
    <row r="332" spans="1:2" x14ac:dyDescent="0.25">
      <c r="A332" s="1">
        <f t="shared" si="5"/>
        <v>331</v>
      </c>
      <c r="B332" s="19">
        <v>259.22500000000002</v>
      </c>
    </row>
    <row r="333" spans="1:2" x14ac:dyDescent="0.25">
      <c r="A333" s="1">
        <f t="shared" si="5"/>
        <v>332</v>
      </c>
      <c r="B333" s="19">
        <v>259.82530000000003</v>
      </c>
    </row>
    <row r="334" spans="1:2" x14ac:dyDescent="0.25">
      <c r="A334" s="1">
        <f t="shared" si="5"/>
        <v>333</v>
      </c>
      <c r="B334" s="19">
        <v>260.4246</v>
      </c>
    </row>
    <row r="335" spans="1:2" x14ac:dyDescent="0.25">
      <c r="A335" s="1">
        <f t="shared" si="5"/>
        <v>334</v>
      </c>
      <c r="B335" s="19">
        <v>261.02300000000002</v>
      </c>
    </row>
    <row r="336" spans="1:2" x14ac:dyDescent="0.25">
      <c r="A336" s="1">
        <f t="shared" si="5"/>
        <v>335</v>
      </c>
      <c r="B336" s="19">
        <v>261.62049999999999</v>
      </c>
    </row>
    <row r="337" spans="1:2" x14ac:dyDescent="0.25">
      <c r="A337" s="1">
        <f t="shared" si="5"/>
        <v>336</v>
      </c>
      <c r="B337" s="19">
        <v>262.21719999999999</v>
      </c>
    </row>
    <row r="338" spans="1:2" x14ac:dyDescent="0.25">
      <c r="A338" s="1">
        <f t="shared" si="5"/>
        <v>337</v>
      </c>
      <c r="B338" s="19">
        <v>262.81279999999998</v>
      </c>
    </row>
    <row r="339" spans="1:2" x14ac:dyDescent="0.25">
      <c r="A339" s="1">
        <f t="shared" si="5"/>
        <v>338</v>
      </c>
      <c r="B339" s="19">
        <v>263.4076</v>
      </c>
    </row>
    <row r="340" spans="1:2" x14ac:dyDescent="0.25">
      <c r="A340" s="1">
        <f t="shared" si="5"/>
        <v>339</v>
      </c>
      <c r="B340" s="19">
        <v>264.00139999999999</v>
      </c>
    </row>
    <row r="341" spans="1:2" x14ac:dyDescent="0.25">
      <c r="A341" s="1">
        <f t="shared" si="5"/>
        <v>340</v>
      </c>
      <c r="B341" s="19">
        <v>264.59429999999998</v>
      </c>
    </row>
    <row r="342" spans="1:2" x14ac:dyDescent="0.25">
      <c r="A342" s="1">
        <f t="shared" si="5"/>
        <v>341</v>
      </c>
      <c r="B342" s="19">
        <v>265.18639999999999</v>
      </c>
    </row>
    <row r="343" spans="1:2" x14ac:dyDescent="0.25">
      <c r="A343" s="1">
        <f t="shared" si="5"/>
        <v>342</v>
      </c>
      <c r="B343" s="19">
        <v>265.77749999999997</v>
      </c>
    </row>
    <row r="344" spans="1:2" x14ac:dyDescent="0.25">
      <c r="A344" s="1">
        <f t="shared" si="5"/>
        <v>343</v>
      </c>
      <c r="B344" s="19">
        <v>266.36770000000001</v>
      </c>
    </row>
    <row r="345" spans="1:2" x14ac:dyDescent="0.25">
      <c r="A345" s="1">
        <f t="shared" si="5"/>
        <v>344</v>
      </c>
      <c r="B345" s="19">
        <v>266.95699999999999</v>
      </c>
    </row>
    <row r="346" spans="1:2" x14ac:dyDescent="0.25">
      <c r="A346" s="1">
        <f t="shared" si="5"/>
        <v>345</v>
      </c>
      <c r="B346" s="19">
        <v>267.54539999999997</v>
      </c>
    </row>
    <row r="347" spans="1:2" x14ac:dyDescent="0.25">
      <c r="A347" s="1">
        <f t="shared" si="5"/>
        <v>346</v>
      </c>
      <c r="B347" s="19">
        <v>268.13290000000001</v>
      </c>
    </row>
    <row r="348" spans="1:2" x14ac:dyDescent="0.25">
      <c r="A348" s="1">
        <f t="shared" si="5"/>
        <v>347</v>
      </c>
      <c r="B348" s="19">
        <v>268.71949999999998</v>
      </c>
    </row>
    <row r="349" spans="1:2" x14ac:dyDescent="0.25">
      <c r="A349" s="1">
        <f t="shared" si="5"/>
        <v>348</v>
      </c>
      <c r="B349" s="19">
        <v>269.30509999999998</v>
      </c>
    </row>
    <row r="350" spans="1:2" x14ac:dyDescent="0.25">
      <c r="A350" s="1">
        <f t="shared" si="5"/>
        <v>349</v>
      </c>
      <c r="B350" s="19">
        <v>269.89</v>
      </c>
    </row>
    <row r="351" spans="1:2" x14ac:dyDescent="0.25">
      <c r="A351" s="1">
        <f t="shared" si="5"/>
        <v>350</v>
      </c>
      <c r="B351" s="19">
        <v>270.47379999999998</v>
      </c>
    </row>
    <row r="352" spans="1:2" x14ac:dyDescent="0.25">
      <c r="A352" s="1">
        <f t="shared" si="5"/>
        <v>351</v>
      </c>
      <c r="B352" s="19">
        <v>271.05680000000001</v>
      </c>
    </row>
    <row r="353" spans="1:2" x14ac:dyDescent="0.25">
      <c r="A353" s="1">
        <f t="shared" si="5"/>
        <v>352</v>
      </c>
      <c r="B353" s="19">
        <v>271.63889999999998</v>
      </c>
    </row>
    <row r="354" spans="1:2" x14ac:dyDescent="0.25">
      <c r="A354" s="1">
        <f t="shared" si="5"/>
        <v>353</v>
      </c>
      <c r="B354" s="19">
        <v>272.2201</v>
      </c>
    </row>
    <row r="355" spans="1:2" x14ac:dyDescent="0.25">
      <c r="A355" s="1">
        <f t="shared" si="5"/>
        <v>354</v>
      </c>
      <c r="B355" s="19">
        <v>272.80040000000002</v>
      </c>
    </row>
    <row r="356" spans="1:2" x14ac:dyDescent="0.25">
      <c r="A356" s="1">
        <f t="shared" si="5"/>
        <v>355</v>
      </c>
      <c r="B356" s="19">
        <v>273.37990000000002</v>
      </c>
    </row>
    <row r="357" spans="1:2" x14ac:dyDescent="0.25">
      <c r="A357" s="1">
        <f t="shared" si="5"/>
        <v>356</v>
      </c>
      <c r="B357" s="19">
        <v>273.95839999999998</v>
      </c>
    </row>
    <row r="358" spans="1:2" x14ac:dyDescent="0.25">
      <c r="A358" s="1">
        <f t="shared" si="5"/>
        <v>357</v>
      </c>
      <c r="B358" s="19">
        <v>274.536</v>
      </c>
    </row>
    <row r="359" spans="1:2" x14ac:dyDescent="0.25">
      <c r="A359" s="1">
        <f t="shared" si="5"/>
        <v>358</v>
      </c>
      <c r="B359" s="19">
        <v>275.11279999999999</v>
      </c>
    </row>
    <row r="360" spans="1:2" x14ac:dyDescent="0.25">
      <c r="A360" s="1">
        <f t="shared" si="5"/>
        <v>359</v>
      </c>
      <c r="B360" s="19">
        <v>275.68860000000001</v>
      </c>
    </row>
    <row r="361" spans="1:2" x14ac:dyDescent="0.25">
      <c r="A361" s="1">
        <f t="shared" si="5"/>
        <v>360</v>
      </c>
      <c r="B361" s="19">
        <v>276.2636</v>
      </c>
    </row>
    <row r="362" spans="1:2" x14ac:dyDescent="0.25">
      <c r="A362" s="1">
        <f t="shared" si="5"/>
        <v>361</v>
      </c>
      <c r="B362" s="19">
        <v>276.83769999999998</v>
      </c>
    </row>
    <row r="363" spans="1:2" x14ac:dyDescent="0.25">
      <c r="A363" s="1">
        <f t="shared" si="5"/>
        <v>362</v>
      </c>
      <c r="B363" s="19">
        <v>277.41090000000003</v>
      </c>
    </row>
    <row r="364" spans="1:2" x14ac:dyDescent="0.25">
      <c r="A364" s="1">
        <f t="shared" si="5"/>
        <v>363</v>
      </c>
      <c r="B364" s="19">
        <v>277.98320000000001</v>
      </c>
    </row>
    <row r="365" spans="1:2" x14ac:dyDescent="0.25">
      <c r="A365" s="1">
        <f t="shared" si="5"/>
        <v>364</v>
      </c>
      <c r="B365" s="19">
        <v>278.55470000000003</v>
      </c>
    </row>
    <row r="366" spans="1:2" x14ac:dyDescent="0.25">
      <c r="A366" s="1">
        <f t="shared" si="5"/>
        <v>365</v>
      </c>
      <c r="B366" s="19">
        <v>279.12529999999998</v>
      </c>
    </row>
    <row r="367" spans="1:2" x14ac:dyDescent="0.25">
      <c r="A367" s="1">
        <f t="shared" si="5"/>
        <v>366</v>
      </c>
      <c r="B367" s="19">
        <v>279.69499999999999</v>
      </c>
    </row>
    <row r="368" spans="1:2" x14ac:dyDescent="0.25">
      <c r="A368" s="1">
        <f t="shared" si="5"/>
        <v>367</v>
      </c>
      <c r="B368" s="19">
        <v>280.2638</v>
      </c>
    </row>
    <row r="369" spans="1:2" x14ac:dyDescent="0.25">
      <c r="A369" s="1">
        <f t="shared" si="5"/>
        <v>368</v>
      </c>
      <c r="B369" s="19">
        <v>280.83179999999999</v>
      </c>
    </row>
    <row r="370" spans="1:2" x14ac:dyDescent="0.25">
      <c r="A370" s="1">
        <f t="shared" si="5"/>
        <v>369</v>
      </c>
      <c r="B370" s="19">
        <v>281.39879999999999</v>
      </c>
    </row>
    <row r="371" spans="1:2" x14ac:dyDescent="0.25">
      <c r="A371" s="1">
        <f t="shared" si="5"/>
        <v>370</v>
      </c>
      <c r="B371" s="19">
        <v>281.96499999999997</v>
      </c>
    </row>
    <row r="372" spans="1:2" x14ac:dyDescent="0.25">
      <c r="A372" s="1">
        <f t="shared" si="5"/>
        <v>371</v>
      </c>
      <c r="B372" s="19">
        <v>282.53039999999999</v>
      </c>
    </row>
    <row r="373" spans="1:2" x14ac:dyDescent="0.25">
      <c r="A373" s="1">
        <f t="shared" si="5"/>
        <v>372</v>
      </c>
      <c r="B373" s="19">
        <v>283.0949</v>
      </c>
    </row>
    <row r="374" spans="1:2" x14ac:dyDescent="0.25">
      <c r="A374" s="1">
        <f t="shared" si="5"/>
        <v>373</v>
      </c>
      <c r="B374" s="19">
        <v>283.6585</v>
      </c>
    </row>
    <row r="375" spans="1:2" x14ac:dyDescent="0.25">
      <c r="A375" s="1">
        <f t="shared" si="5"/>
        <v>374</v>
      </c>
      <c r="B375" s="19">
        <v>284.22120000000001</v>
      </c>
    </row>
    <row r="376" spans="1:2" x14ac:dyDescent="0.25">
      <c r="A376" s="1">
        <f t="shared" si="5"/>
        <v>375</v>
      </c>
      <c r="B376" s="19">
        <v>284.78300000000002</v>
      </c>
    </row>
    <row r="377" spans="1:2" x14ac:dyDescent="0.25">
      <c r="A377" s="1">
        <f t="shared" si="5"/>
        <v>376</v>
      </c>
      <c r="B377" s="19">
        <v>285.34410000000003</v>
      </c>
    </row>
    <row r="378" spans="1:2" x14ac:dyDescent="0.25">
      <c r="A378" s="1">
        <f t="shared" si="5"/>
        <v>377</v>
      </c>
      <c r="B378" s="19">
        <v>285.9042</v>
      </c>
    </row>
    <row r="379" spans="1:2" x14ac:dyDescent="0.25">
      <c r="A379" s="1">
        <f t="shared" si="5"/>
        <v>378</v>
      </c>
      <c r="B379" s="19">
        <v>286.46350000000001</v>
      </c>
    </row>
    <row r="380" spans="1:2" x14ac:dyDescent="0.25">
      <c r="A380" s="1">
        <f t="shared" si="5"/>
        <v>379</v>
      </c>
      <c r="B380" s="19">
        <v>287.02190000000002</v>
      </c>
    </row>
    <row r="381" spans="1:2" x14ac:dyDescent="0.25">
      <c r="A381" s="1">
        <f t="shared" si="5"/>
        <v>380</v>
      </c>
      <c r="B381" s="19">
        <v>287.5795</v>
      </c>
    </row>
    <row r="382" spans="1:2" x14ac:dyDescent="0.25">
      <c r="A382" s="1">
        <f t="shared" si="5"/>
        <v>381</v>
      </c>
      <c r="B382" s="19">
        <v>288.13619999999997</v>
      </c>
    </row>
    <row r="383" spans="1:2" x14ac:dyDescent="0.25">
      <c r="A383" s="1">
        <f t="shared" si="5"/>
        <v>382</v>
      </c>
      <c r="B383" s="19">
        <v>288.69209999999998</v>
      </c>
    </row>
    <row r="384" spans="1:2" x14ac:dyDescent="0.25">
      <c r="A384" s="1">
        <f t="shared" si="5"/>
        <v>383</v>
      </c>
      <c r="B384" s="19">
        <v>289.24709999999999</v>
      </c>
    </row>
    <row r="385" spans="1:2" x14ac:dyDescent="0.25">
      <c r="A385" s="1">
        <f t="shared" si="5"/>
        <v>384</v>
      </c>
      <c r="B385" s="19">
        <v>289.80119999999999</v>
      </c>
    </row>
    <row r="386" spans="1:2" x14ac:dyDescent="0.25">
      <c r="A386" s="1">
        <f t="shared" si="5"/>
        <v>385</v>
      </c>
      <c r="B386" s="19">
        <v>290.35449999999997</v>
      </c>
    </row>
    <row r="387" spans="1:2" x14ac:dyDescent="0.25">
      <c r="A387" s="1">
        <f t="shared" si="5"/>
        <v>386</v>
      </c>
      <c r="B387" s="19">
        <v>290.90699999999998</v>
      </c>
    </row>
    <row r="388" spans="1:2" x14ac:dyDescent="0.25">
      <c r="A388" s="1">
        <f t="shared" si="5"/>
        <v>387</v>
      </c>
      <c r="B388" s="19">
        <v>291.45859999999999</v>
      </c>
    </row>
    <row r="389" spans="1:2" x14ac:dyDescent="0.25">
      <c r="A389" s="1">
        <f t="shared" ref="A389:A452" si="6">A388+1</f>
        <v>388</v>
      </c>
      <c r="B389" s="19">
        <v>292.00940000000003</v>
      </c>
    </row>
    <row r="390" spans="1:2" x14ac:dyDescent="0.25">
      <c r="A390" s="1">
        <f t="shared" si="6"/>
        <v>389</v>
      </c>
      <c r="B390" s="19">
        <v>292.55930000000001</v>
      </c>
    </row>
    <row r="391" spans="1:2" x14ac:dyDescent="0.25">
      <c r="A391" s="1">
        <f t="shared" si="6"/>
        <v>390</v>
      </c>
      <c r="B391" s="19">
        <v>293.10829999999999</v>
      </c>
    </row>
    <row r="392" spans="1:2" x14ac:dyDescent="0.25">
      <c r="A392" s="1">
        <f t="shared" si="6"/>
        <v>391</v>
      </c>
      <c r="B392" s="19">
        <v>293.65660000000003</v>
      </c>
    </row>
    <row r="393" spans="1:2" x14ac:dyDescent="0.25">
      <c r="A393" s="1">
        <f t="shared" si="6"/>
        <v>392</v>
      </c>
      <c r="B393" s="19">
        <v>294.20389999999998</v>
      </c>
    </row>
    <row r="394" spans="1:2" x14ac:dyDescent="0.25">
      <c r="A394" s="1">
        <f t="shared" si="6"/>
        <v>393</v>
      </c>
      <c r="B394" s="19">
        <v>294.75049999999999</v>
      </c>
    </row>
    <row r="395" spans="1:2" x14ac:dyDescent="0.25">
      <c r="A395" s="1">
        <f t="shared" si="6"/>
        <v>394</v>
      </c>
      <c r="B395" s="19">
        <v>295.2962</v>
      </c>
    </row>
    <row r="396" spans="1:2" x14ac:dyDescent="0.25">
      <c r="A396" s="1">
        <f t="shared" si="6"/>
        <v>395</v>
      </c>
      <c r="B396" s="19">
        <v>295.84100000000001</v>
      </c>
    </row>
    <row r="397" spans="1:2" x14ac:dyDescent="0.25">
      <c r="A397" s="1">
        <f t="shared" si="6"/>
        <v>396</v>
      </c>
      <c r="B397" s="19">
        <v>296.38510000000002</v>
      </c>
    </row>
    <row r="398" spans="1:2" x14ac:dyDescent="0.25">
      <c r="A398" s="1">
        <f t="shared" si="6"/>
        <v>397</v>
      </c>
      <c r="B398" s="19">
        <v>296.9282</v>
      </c>
    </row>
    <row r="399" spans="1:2" x14ac:dyDescent="0.25">
      <c r="A399" s="1">
        <f t="shared" si="6"/>
        <v>398</v>
      </c>
      <c r="B399" s="19">
        <v>297.47059999999999</v>
      </c>
    </row>
    <row r="400" spans="1:2" x14ac:dyDescent="0.25">
      <c r="A400" s="1">
        <f t="shared" si="6"/>
        <v>399</v>
      </c>
      <c r="B400" s="19">
        <v>298.01209999999998</v>
      </c>
    </row>
    <row r="401" spans="1:2" x14ac:dyDescent="0.25">
      <c r="A401" s="1">
        <f t="shared" si="6"/>
        <v>400</v>
      </c>
      <c r="B401" s="19">
        <v>298.55279999999999</v>
      </c>
    </row>
    <row r="402" spans="1:2" x14ac:dyDescent="0.25">
      <c r="A402" s="1">
        <f t="shared" si="6"/>
        <v>401</v>
      </c>
      <c r="B402" s="19">
        <v>299.09269999999998</v>
      </c>
    </row>
    <row r="403" spans="1:2" x14ac:dyDescent="0.25">
      <c r="A403" s="1">
        <f t="shared" si="6"/>
        <v>402</v>
      </c>
      <c r="B403" s="19">
        <v>299.63170000000002</v>
      </c>
    </row>
    <row r="404" spans="1:2" x14ac:dyDescent="0.25">
      <c r="A404" s="1">
        <f t="shared" si="6"/>
        <v>403</v>
      </c>
      <c r="B404" s="19">
        <v>300.16989999999998</v>
      </c>
    </row>
    <row r="405" spans="1:2" x14ac:dyDescent="0.25">
      <c r="A405" s="1">
        <f t="shared" si="6"/>
        <v>404</v>
      </c>
      <c r="B405" s="19">
        <v>300.70729999999998</v>
      </c>
    </row>
    <row r="406" spans="1:2" x14ac:dyDescent="0.25">
      <c r="A406" s="1">
        <f t="shared" si="6"/>
        <v>405</v>
      </c>
      <c r="B406" s="19">
        <v>301.24380000000002</v>
      </c>
    </row>
    <row r="407" spans="1:2" x14ac:dyDescent="0.25">
      <c r="A407" s="1">
        <f t="shared" si="6"/>
        <v>406</v>
      </c>
      <c r="B407" s="19">
        <v>301.77949999999998</v>
      </c>
    </row>
    <row r="408" spans="1:2" x14ac:dyDescent="0.25">
      <c r="A408" s="1">
        <f t="shared" si="6"/>
        <v>407</v>
      </c>
      <c r="B408" s="19">
        <v>302.31450000000001</v>
      </c>
    </row>
    <row r="409" spans="1:2" x14ac:dyDescent="0.25">
      <c r="A409" s="1">
        <f t="shared" si="6"/>
        <v>408</v>
      </c>
      <c r="B409" s="19">
        <v>302.8485</v>
      </c>
    </row>
    <row r="410" spans="1:2" x14ac:dyDescent="0.25">
      <c r="A410" s="1">
        <f t="shared" si="6"/>
        <v>409</v>
      </c>
      <c r="B410" s="19">
        <v>303.3818</v>
      </c>
    </row>
    <row r="411" spans="1:2" x14ac:dyDescent="0.25">
      <c r="A411" s="1">
        <f t="shared" si="6"/>
        <v>410</v>
      </c>
      <c r="B411" s="19">
        <v>303.91419999999999</v>
      </c>
    </row>
    <row r="412" spans="1:2" x14ac:dyDescent="0.25">
      <c r="A412" s="1">
        <f t="shared" si="6"/>
        <v>411</v>
      </c>
      <c r="B412" s="19">
        <v>304.44580000000002</v>
      </c>
    </row>
    <row r="413" spans="1:2" x14ac:dyDescent="0.25">
      <c r="A413" s="1">
        <f t="shared" si="6"/>
        <v>412</v>
      </c>
      <c r="B413" s="19">
        <v>304.97669999999999</v>
      </c>
    </row>
    <row r="414" spans="1:2" x14ac:dyDescent="0.25">
      <c r="A414" s="1">
        <f t="shared" si="6"/>
        <v>413</v>
      </c>
      <c r="B414" s="19">
        <v>305.50670000000002</v>
      </c>
    </row>
    <row r="415" spans="1:2" x14ac:dyDescent="0.25">
      <c r="A415" s="1">
        <f t="shared" si="6"/>
        <v>414</v>
      </c>
      <c r="B415" s="19">
        <v>306.03579999999999</v>
      </c>
    </row>
    <row r="416" spans="1:2" x14ac:dyDescent="0.25">
      <c r="A416" s="1">
        <f t="shared" si="6"/>
        <v>415</v>
      </c>
      <c r="B416" s="19">
        <v>306.56420000000003</v>
      </c>
    </row>
    <row r="417" spans="1:2" x14ac:dyDescent="0.25">
      <c r="A417" s="1">
        <f t="shared" si="6"/>
        <v>416</v>
      </c>
      <c r="B417" s="19">
        <v>307.0917</v>
      </c>
    </row>
    <row r="418" spans="1:2" x14ac:dyDescent="0.25">
      <c r="A418" s="1">
        <f t="shared" si="6"/>
        <v>417</v>
      </c>
      <c r="B418" s="19">
        <v>307.61849999999998</v>
      </c>
    </row>
    <row r="419" spans="1:2" x14ac:dyDescent="0.25">
      <c r="A419" s="1">
        <f t="shared" si="6"/>
        <v>418</v>
      </c>
      <c r="B419" s="19">
        <v>308.14440000000002</v>
      </c>
    </row>
    <row r="420" spans="1:2" x14ac:dyDescent="0.25">
      <c r="A420" s="1">
        <f t="shared" si="6"/>
        <v>419</v>
      </c>
      <c r="B420" s="19">
        <v>308.6696</v>
      </c>
    </row>
    <row r="421" spans="1:2" x14ac:dyDescent="0.25">
      <c r="A421" s="1">
        <f t="shared" si="6"/>
        <v>420</v>
      </c>
      <c r="B421" s="19">
        <v>309.19389999999999</v>
      </c>
    </row>
    <row r="422" spans="1:2" x14ac:dyDescent="0.25">
      <c r="A422" s="1">
        <f t="shared" si="6"/>
        <v>421</v>
      </c>
      <c r="B422" s="19">
        <v>309.7174</v>
      </c>
    </row>
    <row r="423" spans="1:2" x14ac:dyDescent="0.25">
      <c r="A423" s="1">
        <f t="shared" si="6"/>
        <v>422</v>
      </c>
      <c r="B423" s="19">
        <v>310.24009999999998</v>
      </c>
    </row>
    <row r="424" spans="1:2" x14ac:dyDescent="0.25">
      <c r="A424" s="1">
        <f t="shared" si="6"/>
        <v>423</v>
      </c>
      <c r="B424" s="19">
        <v>310.762</v>
      </c>
    </row>
    <row r="425" spans="1:2" x14ac:dyDescent="0.25">
      <c r="A425" s="1">
        <f t="shared" si="6"/>
        <v>424</v>
      </c>
      <c r="B425" s="19">
        <v>311.28309999999999</v>
      </c>
    </row>
    <row r="426" spans="1:2" x14ac:dyDescent="0.25">
      <c r="A426" s="1">
        <f t="shared" si="6"/>
        <v>425</v>
      </c>
      <c r="B426" s="19">
        <v>311.80340000000001</v>
      </c>
    </row>
    <row r="427" spans="1:2" x14ac:dyDescent="0.25">
      <c r="A427" s="1">
        <f t="shared" si="6"/>
        <v>426</v>
      </c>
      <c r="B427" s="19">
        <v>312.3229</v>
      </c>
    </row>
    <row r="428" spans="1:2" x14ac:dyDescent="0.25">
      <c r="A428" s="1">
        <f t="shared" si="6"/>
        <v>427</v>
      </c>
      <c r="B428" s="19">
        <v>312.84160000000003</v>
      </c>
    </row>
    <row r="429" spans="1:2" x14ac:dyDescent="0.25">
      <c r="A429" s="1">
        <f t="shared" si="6"/>
        <v>428</v>
      </c>
      <c r="B429" s="19">
        <v>313.35950000000003</v>
      </c>
    </row>
    <row r="430" spans="1:2" x14ac:dyDescent="0.25">
      <c r="A430" s="1">
        <f t="shared" si="6"/>
        <v>429</v>
      </c>
      <c r="B430" s="19">
        <v>313.87599999999998</v>
      </c>
    </row>
    <row r="431" spans="1:2" x14ac:dyDescent="0.25">
      <c r="A431" s="1">
        <f t="shared" si="6"/>
        <v>430</v>
      </c>
      <c r="B431" s="19">
        <v>314.3929</v>
      </c>
    </row>
    <row r="432" spans="1:2" x14ac:dyDescent="0.25">
      <c r="A432" s="1">
        <f t="shared" si="6"/>
        <v>431</v>
      </c>
      <c r="B432" s="19">
        <v>314.9085</v>
      </c>
    </row>
    <row r="433" spans="1:2" x14ac:dyDescent="0.25">
      <c r="A433" s="1">
        <f t="shared" si="6"/>
        <v>432</v>
      </c>
      <c r="B433" s="19">
        <v>315.42320000000001</v>
      </c>
    </row>
    <row r="434" spans="1:2" x14ac:dyDescent="0.25">
      <c r="A434" s="1">
        <f t="shared" si="6"/>
        <v>433</v>
      </c>
      <c r="B434" s="19">
        <v>315.93709999999999</v>
      </c>
    </row>
    <row r="435" spans="1:2" x14ac:dyDescent="0.25">
      <c r="A435" s="1">
        <f t="shared" si="6"/>
        <v>434</v>
      </c>
      <c r="B435" s="19">
        <v>316.45030000000003</v>
      </c>
    </row>
    <row r="436" spans="1:2" x14ac:dyDescent="0.25">
      <c r="A436" s="1">
        <f t="shared" si="6"/>
        <v>435</v>
      </c>
      <c r="B436" s="19">
        <v>316.96269999999998</v>
      </c>
    </row>
    <row r="437" spans="1:2" x14ac:dyDescent="0.25">
      <c r="A437" s="1">
        <f t="shared" si="6"/>
        <v>436</v>
      </c>
      <c r="B437" s="19">
        <v>317.47430000000003</v>
      </c>
    </row>
    <row r="438" spans="1:2" x14ac:dyDescent="0.25">
      <c r="A438" s="1">
        <f t="shared" si="6"/>
        <v>437</v>
      </c>
      <c r="B438" s="19">
        <v>317.98500000000001</v>
      </c>
    </row>
    <row r="439" spans="1:2" x14ac:dyDescent="0.25">
      <c r="A439" s="1">
        <f t="shared" si="6"/>
        <v>438</v>
      </c>
      <c r="B439" s="19">
        <v>318.49509999999998</v>
      </c>
    </row>
    <row r="440" spans="1:2" x14ac:dyDescent="0.25">
      <c r="A440" s="1">
        <f t="shared" si="6"/>
        <v>439</v>
      </c>
      <c r="B440" s="19">
        <v>319.0043</v>
      </c>
    </row>
    <row r="441" spans="1:2" x14ac:dyDescent="0.25">
      <c r="A441" s="1">
        <f t="shared" si="6"/>
        <v>440</v>
      </c>
      <c r="B441" s="19">
        <v>319.5127</v>
      </c>
    </row>
    <row r="442" spans="1:2" x14ac:dyDescent="0.25">
      <c r="A442" s="1">
        <f t="shared" si="6"/>
        <v>441</v>
      </c>
      <c r="B442" s="19">
        <v>320.0204</v>
      </c>
    </row>
    <row r="443" spans="1:2" x14ac:dyDescent="0.25">
      <c r="A443" s="1">
        <f t="shared" si="6"/>
        <v>442</v>
      </c>
      <c r="B443" s="19">
        <v>320.52699999999999</v>
      </c>
    </row>
    <row r="444" spans="1:2" x14ac:dyDescent="0.25">
      <c r="A444" s="1">
        <f t="shared" si="6"/>
        <v>443</v>
      </c>
      <c r="B444" s="19">
        <v>321.0333</v>
      </c>
    </row>
    <row r="445" spans="1:2" x14ac:dyDescent="0.25">
      <c r="A445" s="1">
        <f t="shared" si="6"/>
        <v>444</v>
      </c>
      <c r="B445" s="19">
        <v>321.53870000000001</v>
      </c>
    </row>
    <row r="446" spans="1:2" x14ac:dyDescent="0.25">
      <c r="A446" s="1">
        <f t="shared" si="6"/>
        <v>445</v>
      </c>
      <c r="B446" s="19">
        <v>322.04329999999999</v>
      </c>
    </row>
    <row r="447" spans="1:2" x14ac:dyDescent="0.25">
      <c r="A447" s="1">
        <f t="shared" si="6"/>
        <v>446</v>
      </c>
      <c r="B447" s="19">
        <v>322.54700000000003</v>
      </c>
    </row>
    <row r="448" spans="1:2" x14ac:dyDescent="0.25">
      <c r="A448" s="1">
        <f t="shared" si="6"/>
        <v>447</v>
      </c>
      <c r="B448" s="19">
        <v>323.05</v>
      </c>
    </row>
    <row r="449" spans="1:2" x14ac:dyDescent="0.25">
      <c r="A449" s="1">
        <f t="shared" si="6"/>
        <v>448</v>
      </c>
      <c r="B449" s="19">
        <v>323.5523</v>
      </c>
    </row>
    <row r="450" spans="1:2" x14ac:dyDescent="0.25">
      <c r="A450" s="1">
        <f t="shared" si="6"/>
        <v>449</v>
      </c>
      <c r="B450" s="19">
        <v>324.05369999999999</v>
      </c>
    </row>
    <row r="451" spans="1:2" x14ac:dyDescent="0.25">
      <c r="A451" s="1">
        <f t="shared" si="6"/>
        <v>450</v>
      </c>
      <c r="B451" s="19">
        <v>324.55439999999999</v>
      </c>
    </row>
    <row r="452" spans="1:2" x14ac:dyDescent="0.25">
      <c r="A452" s="1">
        <f t="shared" si="6"/>
        <v>451</v>
      </c>
      <c r="B452" s="19">
        <v>325.05430000000001</v>
      </c>
    </row>
    <row r="453" spans="1:2" x14ac:dyDescent="0.25">
      <c r="A453" s="1">
        <f t="shared" ref="A453:A516" si="7">A452+1</f>
        <v>452</v>
      </c>
      <c r="B453" s="19">
        <v>325.55340000000001</v>
      </c>
    </row>
    <row r="454" spans="1:2" x14ac:dyDescent="0.25">
      <c r="A454" s="1">
        <f t="shared" si="7"/>
        <v>453</v>
      </c>
      <c r="B454" s="19">
        <v>326.05180000000001</v>
      </c>
    </row>
    <row r="455" spans="1:2" x14ac:dyDescent="0.25">
      <c r="A455" s="1">
        <f t="shared" si="7"/>
        <v>454</v>
      </c>
      <c r="B455" s="19">
        <v>326.54939999999999</v>
      </c>
    </row>
    <row r="456" spans="1:2" x14ac:dyDescent="0.25">
      <c r="A456" s="1">
        <f t="shared" si="7"/>
        <v>455</v>
      </c>
      <c r="B456" s="19">
        <v>327.04629999999997</v>
      </c>
    </row>
    <row r="457" spans="1:2" x14ac:dyDescent="0.25">
      <c r="A457" s="1">
        <f t="shared" si="7"/>
        <v>456</v>
      </c>
      <c r="B457" s="19">
        <v>327.54239999999999</v>
      </c>
    </row>
    <row r="458" spans="1:2" x14ac:dyDescent="0.25">
      <c r="A458" s="1">
        <f t="shared" si="7"/>
        <v>457</v>
      </c>
      <c r="B458" s="19">
        <v>328.03769999999997</v>
      </c>
    </row>
    <row r="459" spans="1:2" x14ac:dyDescent="0.25">
      <c r="A459" s="1">
        <f t="shared" si="7"/>
        <v>458</v>
      </c>
      <c r="B459" s="19">
        <v>328.53230000000002</v>
      </c>
    </row>
    <row r="460" spans="1:2" x14ac:dyDescent="0.25">
      <c r="A460" s="1">
        <f t="shared" si="7"/>
        <v>459</v>
      </c>
      <c r="B460" s="19">
        <v>329.02609999999999</v>
      </c>
    </row>
    <row r="461" spans="1:2" x14ac:dyDescent="0.25">
      <c r="A461" s="1">
        <f t="shared" si="7"/>
        <v>460</v>
      </c>
      <c r="B461" s="19">
        <v>329.51909999999998</v>
      </c>
    </row>
    <row r="462" spans="1:2" x14ac:dyDescent="0.25">
      <c r="A462" s="1">
        <f t="shared" si="7"/>
        <v>461</v>
      </c>
      <c r="B462" s="19">
        <v>330.01139999999998</v>
      </c>
    </row>
    <row r="463" spans="1:2" x14ac:dyDescent="0.25">
      <c r="A463" s="1">
        <f t="shared" si="7"/>
        <v>462</v>
      </c>
      <c r="B463" s="19">
        <v>330.50299999999999</v>
      </c>
    </row>
    <row r="464" spans="1:2" x14ac:dyDescent="0.25">
      <c r="A464" s="1">
        <f t="shared" si="7"/>
        <v>463</v>
      </c>
      <c r="B464" s="19">
        <v>330.99380000000002</v>
      </c>
    </row>
    <row r="465" spans="1:2" x14ac:dyDescent="0.25">
      <c r="A465" s="1">
        <f t="shared" si="7"/>
        <v>464</v>
      </c>
      <c r="B465" s="19">
        <v>331.48390000000001</v>
      </c>
    </row>
    <row r="466" spans="1:2" x14ac:dyDescent="0.25">
      <c r="A466" s="1">
        <f t="shared" si="7"/>
        <v>465</v>
      </c>
      <c r="B466" s="19">
        <v>341.97300000000001</v>
      </c>
    </row>
    <row r="467" spans="1:2" x14ac:dyDescent="0.25">
      <c r="A467" s="1">
        <f t="shared" si="7"/>
        <v>466</v>
      </c>
      <c r="B467" s="19">
        <v>332.46159999999998</v>
      </c>
    </row>
    <row r="468" spans="1:2" x14ac:dyDescent="0.25">
      <c r="A468" s="1">
        <f t="shared" si="7"/>
        <v>467</v>
      </c>
      <c r="B468" s="19">
        <v>332.94940000000003</v>
      </c>
    </row>
    <row r="469" spans="1:2" x14ac:dyDescent="0.25">
      <c r="A469" s="1">
        <f t="shared" si="7"/>
        <v>468</v>
      </c>
      <c r="B469" s="19">
        <v>333.43630000000002</v>
      </c>
    </row>
    <row r="470" spans="1:2" x14ac:dyDescent="0.25">
      <c r="A470" s="1">
        <f t="shared" si="7"/>
        <v>469</v>
      </c>
      <c r="B470" s="19">
        <v>333.92259999999999</v>
      </c>
    </row>
    <row r="471" spans="1:2" x14ac:dyDescent="0.25">
      <c r="A471" s="1">
        <f t="shared" si="7"/>
        <v>470</v>
      </c>
      <c r="B471" s="19">
        <v>334.40820000000002</v>
      </c>
    </row>
    <row r="472" spans="1:2" x14ac:dyDescent="0.25">
      <c r="A472" s="1">
        <f t="shared" si="7"/>
        <v>471</v>
      </c>
      <c r="B472" s="19">
        <v>334.8929</v>
      </c>
    </row>
    <row r="473" spans="1:2" x14ac:dyDescent="0.25">
      <c r="A473" s="1">
        <f t="shared" si="7"/>
        <v>472</v>
      </c>
      <c r="B473" s="19">
        <v>335.37700000000001</v>
      </c>
    </row>
    <row r="474" spans="1:2" x14ac:dyDescent="0.25">
      <c r="A474" s="1">
        <f t="shared" si="7"/>
        <v>473</v>
      </c>
      <c r="B474" s="19">
        <v>335.8603</v>
      </c>
    </row>
    <row r="475" spans="1:2" x14ac:dyDescent="0.25">
      <c r="A475" s="1">
        <f t="shared" si="7"/>
        <v>474</v>
      </c>
      <c r="B475" s="19">
        <v>336.34280000000001</v>
      </c>
    </row>
    <row r="476" spans="1:2" x14ac:dyDescent="0.25">
      <c r="A476" s="1">
        <f t="shared" si="7"/>
        <v>475</v>
      </c>
      <c r="B476" s="19">
        <v>336.82459999999998</v>
      </c>
    </row>
    <row r="477" spans="1:2" x14ac:dyDescent="0.25">
      <c r="A477" s="1">
        <f t="shared" si="7"/>
        <v>476</v>
      </c>
      <c r="B477" s="19">
        <v>337.3057</v>
      </c>
    </row>
    <row r="478" spans="1:2" x14ac:dyDescent="0.25">
      <c r="A478" s="1">
        <f t="shared" si="7"/>
        <v>477</v>
      </c>
      <c r="B478" s="19">
        <v>337.786</v>
      </c>
    </row>
    <row r="479" spans="1:2" x14ac:dyDescent="0.25">
      <c r="A479" s="1">
        <f t="shared" si="7"/>
        <v>478</v>
      </c>
      <c r="B479" s="19">
        <v>338.26560000000001</v>
      </c>
    </row>
    <row r="480" spans="1:2" x14ac:dyDescent="0.25">
      <c r="A480" s="1">
        <f t="shared" si="7"/>
        <v>479</v>
      </c>
      <c r="B480" s="19">
        <v>338.74450000000002</v>
      </c>
    </row>
    <row r="481" spans="1:2" x14ac:dyDescent="0.25">
      <c r="A481" s="1">
        <f t="shared" si="7"/>
        <v>480</v>
      </c>
      <c r="B481" s="19">
        <v>339.2226</v>
      </c>
    </row>
    <row r="482" spans="1:2" x14ac:dyDescent="0.25">
      <c r="A482" s="1">
        <f t="shared" si="7"/>
        <v>481</v>
      </c>
      <c r="B482" s="19">
        <v>339.7</v>
      </c>
    </row>
    <row r="483" spans="1:2" x14ac:dyDescent="0.25">
      <c r="A483" s="1">
        <f t="shared" si="7"/>
        <v>482</v>
      </c>
      <c r="B483" s="19">
        <v>340.17669999999998</v>
      </c>
    </row>
    <row r="484" spans="1:2" x14ac:dyDescent="0.25">
      <c r="A484" s="1">
        <f t="shared" si="7"/>
        <v>483</v>
      </c>
      <c r="B484" s="19">
        <v>340.65260000000001</v>
      </c>
    </row>
    <row r="485" spans="1:2" x14ac:dyDescent="0.25">
      <c r="A485" s="1">
        <f t="shared" si="7"/>
        <v>484</v>
      </c>
      <c r="B485" s="19">
        <v>341.1277</v>
      </c>
    </row>
    <row r="486" spans="1:2" x14ac:dyDescent="0.25">
      <c r="A486" s="1">
        <f t="shared" si="7"/>
        <v>485</v>
      </c>
      <c r="B486" s="19">
        <v>341.60219999999998</v>
      </c>
    </row>
    <row r="487" spans="1:2" x14ac:dyDescent="0.25">
      <c r="A487" s="1">
        <f t="shared" si="7"/>
        <v>486</v>
      </c>
      <c r="B487" s="19">
        <v>342.07589999999999</v>
      </c>
    </row>
    <row r="488" spans="1:2" x14ac:dyDescent="0.25">
      <c r="A488" s="1">
        <f t="shared" si="7"/>
        <v>487</v>
      </c>
      <c r="B488" s="19">
        <v>342.54899999999998</v>
      </c>
    </row>
    <row r="489" spans="1:2" x14ac:dyDescent="0.25">
      <c r="A489" s="1">
        <f t="shared" si="7"/>
        <v>488</v>
      </c>
      <c r="B489" s="19">
        <v>343.02120000000002</v>
      </c>
    </row>
    <row r="490" spans="1:2" x14ac:dyDescent="0.25">
      <c r="A490" s="1">
        <f t="shared" si="7"/>
        <v>489</v>
      </c>
      <c r="B490" s="19">
        <v>343.49279999999999</v>
      </c>
    </row>
    <row r="491" spans="1:2" x14ac:dyDescent="0.25">
      <c r="A491" s="1">
        <f t="shared" si="7"/>
        <v>490</v>
      </c>
      <c r="B491" s="19">
        <v>343.96359999999999</v>
      </c>
    </row>
    <row r="492" spans="1:2" x14ac:dyDescent="0.25">
      <c r="A492" s="1">
        <f t="shared" si="7"/>
        <v>491</v>
      </c>
      <c r="B492" s="19">
        <v>343.49279999999999</v>
      </c>
    </row>
    <row r="493" spans="1:2" x14ac:dyDescent="0.25">
      <c r="A493" s="1">
        <f t="shared" si="7"/>
        <v>492</v>
      </c>
      <c r="B493" s="19">
        <v>343.96359999999999</v>
      </c>
    </row>
    <row r="494" spans="1:2" x14ac:dyDescent="0.25">
      <c r="A494" s="1">
        <f t="shared" si="7"/>
        <v>493</v>
      </c>
      <c r="B494" s="19">
        <v>345.37169999999998</v>
      </c>
    </row>
    <row r="495" spans="1:2" x14ac:dyDescent="0.25">
      <c r="A495" s="1">
        <f t="shared" si="7"/>
        <v>494</v>
      </c>
      <c r="B495" s="19">
        <v>345.83969999999999</v>
      </c>
    </row>
    <row r="496" spans="1:2" x14ac:dyDescent="0.25">
      <c r="A496" s="1">
        <f t="shared" si="7"/>
        <v>495</v>
      </c>
      <c r="B496" s="19">
        <v>346.30959999999999</v>
      </c>
    </row>
    <row r="497" spans="1:2" x14ac:dyDescent="0.25">
      <c r="A497" s="1">
        <f t="shared" si="7"/>
        <v>496</v>
      </c>
      <c r="B497" s="19">
        <v>346.77339999999998</v>
      </c>
    </row>
    <row r="498" spans="1:2" x14ac:dyDescent="0.25">
      <c r="A498" s="1">
        <f t="shared" si="7"/>
        <v>497</v>
      </c>
      <c r="B498" s="19">
        <v>347.23919999999998</v>
      </c>
    </row>
    <row r="499" spans="1:2" x14ac:dyDescent="0.25">
      <c r="A499" s="1">
        <f t="shared" si="7"/>
        <v>498</v>
      </c>
      <c r="B499" s="19">
        <v>347.70429999999999</v>
      </c>
    </row>
    <row r="500" spans="1:2" x14ac:dyDescent="0.25">
      <c r="A500" s="1">
        <f t="shared" si="7"/>
        <v>499</v>
      </c>
      <c r="B500" s="19">
        <v>348.16860000000003</v>
      </c>
    </row>
    <row r="501" spans="1:2" x14ac:dyDescent="0.25">
      <c r="A501" s="1">
        <f t="shared" si="7"/>
        <v>500</v>
      </c>
      <c r="B501" s="19">
        <v>348.63220000000001</v>
      </c>
    </row>
    <row r="502" spans="1:2" x14ac:dyDescent="0.25">
      <c r="A502" s="1">
        <f t="shared" si="7"/>
        <v>501</v>
      </c>
      <c r="B502" s="19">
        <v>349.09519999999998</v>
      </c>
    </row>
    <row r="503" spans="1:2" x14ac:dyDescent="0.25">
      <c r="A503" s="1">
        <f t="shared" si="7"/>
        <v>502</v>
      </c>
      <c r="B503" s="19">
        <v>349.55739999999997</v>
      </c>
    </row>
    <row r="504" spans="1:2" x14ac:dyDescent="0.25">
      <c r="A504" s="1">
        <f t="shared" si="7"/>
        <v>503</v>
      </c>
      <c r="B504" s="19">
        <v>350.01889999999997</v>
      </c>
    </row>
    <row r="505" spans="1:2" x14ac:dyDescent="0.25">
      <c r="A505" s="1">
        <f t="shared" si="7"/>
        <v>504</v>
      </c>
      <c r="B505" s="19">
        <v>350.47969999999998</v>
      </c>
    </row>
    <row r="506" spans="1:2" x14ac:dyDescent="0.25">
      <c r="A506" s="1">
        <f t="shared" si="7"/>
        <v>505</v>
      </c>
      <c r="B506" s="19">
        <v>350.93979999999999</v>
      </c>
    </row>
    <row r="507" spans="1:2" x14ac:dyDescent="0.25">
      <c r="A507" s="1">
        <f t="shared" si="7"/>
        <v>506</v>
      </c>
      <c r="B507" s="19">
        <v>351.39920000000001</v>
      </c>
    </row>
    <row r="508" spans="1:2" x14ac:dyDescent="0.25">
      <c r="A508" s="1">
        <f t="shared" si="7"/>
        <v>507</v>
      </c>
      <c r="B508" s="19">
        <v>301.85789999999997</v>
      </c>
    </row>
    <row r="509" spans="1:2" x14ac:dyDescent="0.25">
      <c r="A509" s="1">
        <f t="shared" si="7"/>
        <v>508</v>
      </c>
      <c r="B509" s="19">
        <v>352.31580000000002</v>
      </c>
    </row>
    <row r="510" spans="1:2" x14ac:dyDescent="0.25">
      <c r="A510" s="1">
        <f t="shared" si="7"/>
        <v>509</v>
      </c>
      <c r="B510" s="19">
        <v>352.7731</v>
      </c>
    </row>
    <row r="511" spans="1:2" x14ac:dyDescent="0.25">
      <c r="A511" s="1">
        <f t="shared" si="7"/>
        <v>510</v>
      </c>
      <c r="B511" s="19">
        <v>353.22969999999998</v>
      </c>
    </row>
    <row r="512" spans="1:2" x14ac:dyDescent="0.25">
      <c r="A512" s="1">
        <f t="shared" si="7"/>
        <v>511</v>
      </c>
      <c r="B512" s="19">
        <v>353.68560000000002</v>
      </c>
    </row>
    <row r="513" spans="1:2" x14ac:dyDescent="0.25">
      <c r="A513" s="1">
        <f t="shared" si="7"/>
        <v>512</v>
      </c>
      <c r="B513" s="19">
        <v>354.14069999999998</v>
      </c>
    </row>
    <row r="514" spans="1:2" x14ac:dyDescent="0.25">
      <c r="A514" s="1">
        <f t="shared" si="7"/>
        <v>513</v>
      </c>
      <c r="B514" s="19">
        <v>354.59519999999998</v>
      </c>
    </row>
    <row r="515" spans="1:2" x14ac:dyDescent="0.25">
      <c r="A515" s="1">
        <f t="shared" si="7"/>
        <v>514</v>
      </c>
      <c r="B515" s="19">
        <v>355.04899999999998</v>
      </c>
    </row>
    <row r="516" spans="1:2" x14ac:dyDescent="0.25">
      <c r="A516" s="1">
        <f t="shared" si="7"/>
        <v>515</v>
      </c>
      <c r="B516" s="19">
        <v>355.50209999999998</v>
      </c>
    </row>
    <row r="517" spans="1:2" x14ac:dyDescent="0.25">
      <c r="A517" s="1">
        <f>A516+1</f>
        <v>516</v>
      </c>
      <c r="B517" s="19">
        <v>355.95440000000002</v>
      </c>
    </row>
    <row r="518" spans="1:2" x14ac:dyDescent="0.25">
      <c r="A518" s="1">
        <f>A517+1</f>
        <v>517</v>
      </c>
      <c r="B518" s="19">
        <v>356.40609999999998</v>
      </c>
    </row>
    <row r="519" spans="1:2" x14ac:dyDescent="0.25">
      <c r="A519" s="1">
        <f>A518+1</f>
        <v>518</v>
      </c>
      <c r="B519" s="19">
        <v>356.8571</v>
      </c>
    </row>
    <row r="520" spans="1:2" x14ac:dyDescent="0.25">
      <c r="A520" s="1">
        <v>519</v>
      </c>
      <c r="B520" s="19">
        <v>357.30739999999997</v>
      </c>
    </row>
    <row r="521" spans="1:2" x14ac:dyDescent="0.25">
      <c r="A521" s="1">
        <v>520</v>
      </c>
      <c r="B521" s="19">
        <v>357.75700000000001</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44233-9ECC-4745-B3FE-40962620B832}">
  <dimension ref="A1:E10"/>
  <sheetViews>
    <sheetView workbookViewId="0">
      <selection activeCell="D11" sqref="D11"/>
    </sheetView>
  </sheetViews>
  <sheetFormatPr defaultRowHeight="15.75" x14ac:dyDescent="0.25"/>
  <cols>
    <col min="1" max="1" width="9.625" bestFit="1" customWidth="1"/>
    <col min="2" max="2" width="9.5" bestFit="1" customWidth="1"/>
    <col min="4" max="4" width="15.375" bestFit="1" customWidth="1"/>
    <col min="5" max="5" width="10.5" bestFit="1" customWidth="1"/>
  </cols>
  <sheetData>
    <row r="1" spans="1:5" x14ac:dyDescent="0.25">
      <c r="A1" t="s">
        <v>49</v>
      </c>
      <c r="B1" s="24">
        <f>Calculator!B3</f>
        <v>45609</v>
      </c>
      <c r="D1" t="s">
        <v>56</v>
      </c>
    </row>
    <row r="2" spans="1:5" x14ac:dyDescent="0.25">
      <c r="A2" t="s">
        <v>46</v>
      </c>
      <c r="B2">
        <v>520</v>
      </c>
      <c r="D2" t="s">
        <v>53</v>
      </c>
      <c r="E2" s="24">
        <f>Calculator!B5</f>
        <v>45609</v>
      </c>
    </row>
    <row r="3" spans="1:5" x14ac:dyDescent="0.25">
      <c r="A3" t="s">
        <v>47</v>
      </c>
      <c r="B3">
        <v>7</v>
      </c>
      <c r="D3" t="s">
        <v>54</v>
      </c>
      <c r="E3" s="24">
        <f>Calculator!B6</f>
        <v>45974</v>
      </c>
    </row>
    <row r="4" spans="1:5" x14ac:dyDescent="0.25">
      <c r="A4" t="s">
        <v>48</v>
      </c>
      <c r="B4">
        <f>B2*7</f>
        <v>3640</v>
      </c>
      <c r="D4" t="s">
        <v>59</v>
      </c>
      <c r="E4">
        <f>((E3-E2)+1)</f>
        <v>366</v>
      </c>
    </row>
    <row r="5" spans="1:5" x14ac:dyDescent="0.25">
      <c r="A5" t="s">
        <v>50</v>
      </c>
      <c r="B5" s="24">
        <f>B4+B1</f>
        <v>49249</v>
      </c>
      <c r="D5" t="s">
        <v>60</v>
      </c>
      <c r="E5">
        <f>E4/7</f>
        <v>52.285714285714285</v>
      </c>
    </row>
    <row r="6" spans="1:5" x14ac:dyDescent="0.25">
      <c r="D6" t="s">
        <v>40</v>
      </c>
      <c r="E6" s="24">
        <f>Calculator!B7</f>
        <v>45975</v>
      </c>
    </row>
    <row r="7" spans="1:5" x14ac:dyDescent="0.25">
      <c r="D7" t="s">
        <v>55</v>
      </c>
      <c r="E7" s="24">
        <f>Calculator!B8</f>
        <v>45975</v>
      </c>
    </row>
    <row r="8" spans="1:5" x14ac:dyDescent="0.25">
      <c r="D8" t="s">
        <v>57</v>
      </c>
      <c r="E8">
        <f>E7-E6+1</f>
        <v>1</v>
      </c>
    </row>
    <row r="9" spans="1:5" x14ac:dyDescent="0.25">
      <c r="D9" t="s">
        <v>58</v>
      </c>
      <c r="E9">
        <f>E8/7</f>
        <v>0.14285714285714285</v>
      </c>
    </row>
    <row r="10" spans="1:5" x14ac:dyDescent="0.25">
      <c r="D10" t="s">
        <v>61</v>
      </c>
      <c r="E10">
        <f>E9+E5</f>
        <v>52.428571428571431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Calculator</vt:lpstr>
      <vt:lpstr>Max Indemnity by Period</vt:lpstr>
      <vt:lpstr>Discount Rates</vt:lpstr>
      <vt:lpstr>520  Week Date</vt:lpstr>
      <vt:lpstr>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Kern</dc:creator>
  <cp:lastModifiedBy>Dieter Pichowiak</cp:lastModifiedBy>
  <cp:lastPrinted>2024-09-16T14:45:50Z</cp:lastPrinted>
  <dcterms:created xsi:type="dcterms:W3CDTF">2019-03-07T17:42:09Z</dcterms:created>
  <dcterms:modified xsi:type="dcterms:W3CDTF">2025-01-20T20:42:17Z</dcterms:modified>
</cp:coreProperties>
</file>